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7945" windowHeight="12375"/>
  </bookViews>
  <sheets>
    <sheet name="Sheet1" sheetId="1" r:id="rId1"/>
  </sheets>
  <definedNames>
    <definedName name="_xlnm._FilterDatabase" localSheetId="0" hidden="1">Sheet1!$A$4:$AE$10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<sst xmlns="http://schemas.openxmlformats.org/spreadsheetml/2006/main" count="207" uniqueCount="75">
  <si>
    <t>沙田镇2026年第一季度政策性农业保险保单明细公示表</t>
  </si>
  <si>
    <r>
      <rPr>
        <sz val="16"/>
        <rFont val="宋体"/>
        <charset val="134"/>
      </rPr>
      <t xml:space="preserve">                                                                                                        单位：元</t>
    </r>
    <r>
      <rPr>
        <sz val="16"/>
        <rFont val="Times New Roman"/>
        <charset val="134"/>
      </rPr>
      <t>/</t>
    </r>
    <r>
      <rPr>
        <sz val="16"/>
        <rFont val="宋体"/>
        <charset val="134"/>
      </rPr>
      <t>亩（头），亩，头，元（数据精确到分）</t>
    </r>
  </si>
  <si>
    <t>序号</t>
  </si>
  <si>
    <t>中央险种/省级险种</t>
  </si>
  <si>
    <t>险种名称
（严格按照省实施目录名称及顺序填写）</t>
  </si>
  <si>
    <t>保险标的</t>
  </si>
  <si>
    <t>承保机构</t>
  </si>
  <si>
    <t>保单号</t>
  </si>
  <si>
    <t>投保人</t>
  </si>
  <si>
    <t>被保险人</t>
  </si>
  <si>
    <t>投保险人联系地址及标的地点和方位</t>
  </si>
  <si>
    <t>签单时间</t>
  </si>
  <si>
    <t>起保时间</t>
  </si>
  <si>
    <t>终保时间</t>
  </si>
  <si>
    <t>投保面积/投保数量</t>
  </si>
  <si>
    <t>单位保额（元）</t>
  </si>
  <si>
    <t>保险费率</t>
  </si>
  <si>
    <t>单位保费（元）</t>
  </si>
  <si>
    <t>保费（元）</t>
  </si>
  <si>
    <t>中央财政补贴（元）</t>
  </si>
  <si>
    <t>省级财政补贴（元）</t>
  </si>
  <si>
    <t>市县财政补贴（元）</t>
  </si>
  <si>
    <t>市财政补贴（元）</t>
  </si>
  <si>
    <t>区（县）财政补贴（元）</t>
  </si>
  <si>
    <t>农户承担（元）</t>
  </si>
  <si>
    <t>金额</t>
  </si>
  <si>
    <t>比例</t>
  </si>
  <si>
    <t>总计</t>
  </si>
  <si>
    <t>中央险种</t>
  </si>
  <si>
    <t>玉米完全成本</t>
  </si>
  <si>
    <t>玉米</t>
  </si>
  <si>
    <t>人保财险</t>
  </si>
  <si>
    <t>PPRA20264419N000000001</t>
  </si>
  <si>
    <t>周群弟</t>
  </si>
  <si>
    <t>广东省东莞市东莞市沙田镇福禄沙村</t>
  </si>
  <si>
    <t>省级险种</t>
  </si>
  <si>
    <t>露地蔬菜</t>
  </si>
  <si>
    <t>露地叶菜</t>
  </si>
  <si>
    <t>P87820264419N000000004</t>
  </si>
  <si>
    <t>张嘉琪</t>
  </si>
  <si>
    <t>广东省东莞市东莞市沙田镇稔洲村</t>
  </si>
  <si>
    <t>P87820264419N000000006</t>
  </si>
  <si>
    <t>郭容根</t>
  </si>
  <si>
    <t>广东省东莞市东莞市沙田镇义沙村</t>
  </si>
  <si>
    <t>P87820264419N000000007</t>
  </si>
  <si>
    <t>王胜有</t>
  </si>
  <si>
    <t>P87820264419N000000008</t>
  </si>
  <si>
    <t>陈沛洪</t>
  </si>
  <si>
    <t>市县险种</t>
  </si>
  <si>
    <t>东莞市水产养殖综合保险</t>
  </si>
  <si>
    <t>四大家鱼</t>
  </si>
  <si>
    <t>P7M720254419N000000126</t>
  </si>
  <si>
    <t>周少春</t>
  </si>
  <si>
    <t>广东省东莞市东莞市沙田镇穗丰年村</t>
  </si>
  <si>
    <t>南美白对虾</t>
  </si>
  <si>
    <t>P7M720264419N000000005</t>
  </si>
  <si>
    <t>郭沛银</t>
  </si>
  <si>
    <t>广东省东莞市东莞市沙田镇中围村</t>
  </si>
  <si>
    <t xml:space="preserve"> </t>
  </si>
  <si>
    <t>P7M720264419N000000004</t>
  </si>
  <si>
    <t>黄连有</t>
  </si>
  <si>
    <t>P7M720264419N000000008</t>
  </si>
  <si>
    <t>邓柱文</t>
  </si>
  <si>
    <t>P7M720264419N000000009</t>
  </si>
  <si>
    <t>梁景棠</t>
  </si>
  <si>
    <t>广东省东莞市东莞市沙田镇大流村</t>
  </si>
  <si>
    <t>P7M720264419N000000010</t>
  </si>
  <si>
    <t>郑梅庄</t>
  </si>
  <si>
    <t>P7M720264419N000000007</t>
  </si>
  <si>
    <t>虞枝滨</t>
  </si>
  <si>
    <t>P7M720264419N000000014</t>
  </si>
  <si>
    <t>王华杰</t>
  </si>
  <si>
    <t>广东省东莞市东莞市沙田镇泥洲村</t>
  </si>
  <si>
    <t>P7M720264419N000000015</t>
  </si>
  <si>
    <t>梁灿成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</si>
</sst>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yyyy/m/d;@"/>
    <numFmt numFmtId="179" formatCode="0.0%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6"/>
      <name val="黑体"/>
      <charset val="134"/>
    </font>
    <font>
      <sz val="16"/>
      <color theme="1"/>
      <name val="黑体"/>
      <charset val="134"/>
    </font>
    <font>
      <sz val="12"/>
      <name val="Times New Roman"/>
      <charset val="134"/>
    </font>
    <font>
      <sz val="28"/>
      <name val="方正小标宋简体"/>
      <charset val="134"/>
    </font>
    <font>
      <sz val="14"/>
      <name val="Times New Roman"/>
      <charset val="134"/>
    </font>
    <font>
      <sz val="16"/>
      <name val="宋体"/>
      <charset val="134"/>
    </font>
    <font>
      <b/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vertical="center" wrapText="1"/>
    </xf>
    <xf numFmtId="176" fontId="5" fillId="0" borderId="0" xfId="0" applyNumberFormat="1" applyFont="1" applyFill="1" applyAlignment="1">
      <alignment horizontal="center" vertical="center" wrapText="1"/>
    </xf>
    <xf numFmtId="177" fontId="5" fillId="0" borderId="0" xfId="0" applyNumberFormat="1" applyFont="1" applyFill="1" applyAlignment="1">
      <alignment horizontal="center" vertical="center" wrapText="1"/>
    </xf>
    <xf numFmtId="10" fontId="5" fillId="0" borderId="0" xfId="0" applyNumberFormat="1" applyFont="1" applyFill="1" applyAlignment="1">
      <alignment horizontal="center" vertical="center" wrapText="1"/>
    </xf>
    <xf numFmtId="43" fontId="5" fillId="0" borderId="0" xfId="1" applyFont="1" applyFill="1" applyAlignment="1">
      <alignment horizontal="center" vertical="center" wrapText="1"/>
    </xf>
    <xf numFmtId="9" fontId="5" fillId="0" borderId="0" xfId="0" applyNumberFormat="1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177" fontId="7" fillId="0" borderId="0" xfId="0" applyNumberFormat="1" applyFont="1" applyFill="1" applyAlignment="1">
      <alignment horizontal="center" vertical="center" wrapText="1"/>
    </xf>
    <xf numFmtId="10" fontId="8" fillId="0" borderId="0" xfId="0" applyNumberFormat="1" applyFont="1" applyFill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0" fontId="3" fillId="0" borderId="2" xfId="0" applyNumberFormat="1" applyFont="1" applyFill="1" applyBorder="1" applyAlignment="1">
      <alignment horizontal="center" vertical="center" wrapText="1"/>
    </xf>
    <xf numFmtId="43" fontId="3" fillId="0" borderId="2" xfId="1" applyFont="1" applyFill="1" applyBorder="1" applyAlignment="1">
      <alignment horizontal="center" vertical="center" wrapText="1"/>
    </xf>
    <xf numFmtId="176" fontId="3" fillId="0" borderId="2" xfId="1" applyNumberFormat="1" applyFont="1" applyFill="1" applyBorder="1" applyAlignment="1">
      <alignment horizontal="center" vertical="center" wrapText="1"/>
    </xf>
    <xf numFmtId="178" fontId="3" fillId="0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9" fontId="3" fillId="0" borderId="2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9" fontId="4" fillId="0" borderId="2" xfId="0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9" fontId="3" fillId="0" borderId="2" xfId="0" applyNumberFormat="1" applyFont="1" applyFill="1" applyBorder="1" applyAlignment="1">
      <alignment horizontal="center" vertical="center" wrapText="1"/>
    </xf>
    <xf numFmtId="9" fontId="3" fillId="0" borderId="2" xfId="3" applyNumberFormat="1" applyFont="1" applyFill="1" applyBorder="1" applyAlignment="1">
      <alignment horizontal="center" vertical="center" wrapText="1"/>
    </xf>
    <xf numFmtId="176" fontId="9" fillId="0" borderId="2" xfId="1" applyNumberFormat="1" applyFont="1" applyFill="1" applyBorder="1" applyAlignment="1">
      <alignment horizontal="center" vertical="center" wrapText="1"/>
    </xf>
    <xf numFmtId="179" fontId="9" fillId="0" borderId="2" xfId="0" applyNumberFormat="1" applyFont="1" applyFill="1" applyBorder="1" applyAlignment="1">
      <alignment horizontal="center" vertical="center" wrapText="1"/>
    </xf>
    <xf numFmtId="9" fontId="9" fillId="0" borderId="2" xfId="3" applyNumberFormat="1" applyFont="1" applyFill="1" applyBorder="1" applyAlignment="1">
      <alignment horizontal="center" vertical="center" wrapText="1"/>
    </xf>
    <xf numFmtId="9" fontId="9" fillId="0" borderId="2" xfId="0" applyNumberFormat="1" applyFont="1" applyFill="1" applyBorder="1" applyAlignment="1">
      <alignment horizontal="center" vertical="center" wrapText="1"/>
    </xf>
    <xf numFmtId="179" fontId="3" fillId="0" borderId="2" xfId="3" applyNumberFormat="1" applyFont="1" applyFill="1" applyBorder="1" applyAlignment="1">
      <alignment horizontal="center" vertical="center" wrapText="1"/>
    </xf>
    <xf numFmtId="179" fontId="4" fillId="0" borderId="2" xfId="3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6"/>
  <sheetViews>
    <sheetView tabSelected="1" zoomScale="80" zoomScaleNormal="80" topLeftCell="M3" workbookViewId="0">
      <selection activeCell="X4" sqref="X4"/>
    </sheetView>
  </sheetViews>
  <sheetFormatPr defaultColWidth="8.55" defaultRowHeight="15.75"/>
  <cols>
    <col min="1" max="1" width="5.46666666666667" style="1" customWidth="1"/>
    <col min="2" max="3" width="10.9333333333333" style="5" customWidth="1"/>
    <col min="4" max="4" width="10.9333333333333" style="6" customWidth="1"/>
    <col min="5" max="5" width="10.9333333333333" style="5" customWidth="1"/>
    <col min="6" max="6" width="10.9333333333333" style="7" customWidth="1"/>
    <col min="7" max="8" width="11.8666666666667" style="6" customWidth="1"/>
    <col min="9" max="9" width="19.2166666666667" style="6" customWidth="1"/>
    <col min="10" max="10" width="19.6833333333333" style="8" customWidth="1"/>
    <col min="11" max="11" width="14.9916666666667" style="8" customWidth="1"/>
    <col min="12" max="12" width="15.625" style="8" customWidth="1"/>
    <col min="13" max="13" width="14.6833333333333" style="9" customWidth="1"/>
    <col min="14" max="14" width="13.7416666666667" style="10" customWidth="1"/>
    <col min="15" max="15" width="7.65" style="11" customWidth="1"/>
    <col min="16" max="16" width="12.5" style="12" customWidth="1"/>
    <col min="17" max="17" width="17.9583333333333" style="12" customWidth="1"/>
    <col min="18" max="18" width="14.6833333333333" style="12" customWidth="1"/>
    <col min="19" max="19" width="14.6833333333333" style="13" customWidth="1"/>
    <col min="20" max="20" width="18.4333333333333" style="12" customWidth="1"/>
    <col min="21" max="21" width="14.6833333333333" style="13" customWidth="1"/>
    <col min="22" max="22" width="17.9666666666667" style="12" customWidth="1"/>
    <col min="23" max="23" width="14.6833333333333" style="13" customWidth="1"/>
    <col min="24" max="24" width="18.7416666666667" style="12" customWidth="1"/>
    <col min="25" max="25" width="14.6833333333333" style="13" customWidth="1"/>
    <col min="26" max="26" width="17.8083333333333" style="12" customWidth="1"/>
    <col min="27" max="27" width="14.6833333333333" style="13" customWidth="1"/>
    <col min="28" max="28" width="17.8083333333333" style="12" customWidth="1"/>
    <col min="29" max="29" width="14.6833333333333" style="13" customWidth="1"/>
    <col min="30" max="16384" width="8.55" style="14"/>
  </cols>
  <sheetData>
    <row r="1" s="1" customFormat="1" ht="83" customHeight="1" spans="1:29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="2" customFormat="1" ht="34" customHeight="1" spans="1:29">
      <c r="A2" s="17"/>
      <c r="B2" s="17"/>
      <c r="C2" s="17"/>
      <c r="D2" s="18"/>
      <c r="E2" s="19"/>
      <c r="F2" s="20"/>
      <c r="G2" s="18"/>
      <c r="H2" s="18"/>
      <c r="I2" s="18"/>
      <c r="J2" s="30"/>
      <c r="K2" s="30"/>
      <c r="L2" s="30"/>
      <c r="M2" s="31"/>
      <c r="N2" s="32"/>
      <c r="O2" s="33" t="s">
        <v>1</v>
      </c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</row>
    <row r="3" s="3" customFormat="1" ht="55" customHeight="1" spans="1:29">
      <c r="A3" s="21" t="s">
        <v>2</v>
      </c>
      <c r="B3" s="22" t="s">
        <v>3</v>
      </c>
      <c r="C3" s="22" t="s">
        <v>4</v>
      </c>
      <c r="D3" s="23" t="s">
        <v>5</v>
      </c>
      <c r="E3" s="22" t="s">
        <v>6</v>
      </c>
      <c r="F3" s="24" t="s">
        <v>7</v>
      </c>
      <c r="G3" s="23" t="s">
        <v>8</v>
      </c>
      <c r="H3" s="23" t="s">
        <v>9</v>
      </c>
      <c r="I3" s="23" t="s">
        <v>10</v>
      </c>
      <c r="J3" s="34" t="s">
        <v>11</v>
      </c>
      <c r="K3" s="34" t="s">
        <v>12</v>
      </c>
      <c r="L3" s="34" t="s">
        <v>13</v>
      </c>
      <c r="M3" s="23" t="s">
        <v>14</v>
      </c>
      <c r="N3" s="35" t="s">
        <v>15</v>
      </c>
      <c r="O3" s="36" t="s">
        <v>16</v>
      </c>
      <c r="P3" s="37" t="s">
        <v>17</v>
      </c>
      <c r="Q3" s="37" t="s">
        <v>18</v>
      </c>
      <c r="R3" s="23" t="s">
        <v>19</v>
      </c>
      <c r="S3" s="23"/>
      <c r="T3" s="23" t="s">
        <v>20</v>
      </c>
      <c r="U3" s="23"/>
      <c r="V3" s="23" t="s">
        <v>21</v>
      </c>
      <c r="W3" s="23"/>
      <c r="X3" s="23" t="s">
        <v>22</v>
      </c>
      <c r="Y3" s="23"/>
      <c r="Z3" s="23" t="s">
        <v>23</v>
      </c>
      <c r="AA3" s="23"/>
      <c r="AB3" s="23" t="s">
        <v>24</v>
      </c>
      <c r="AC3" s="23"/>
    </row>
    <row r="4" s="3" customFormat="1" ht="141" customHeight="1" spans="1:29">
      <c r="A4" s="21"/>
      <c r="B4" s="22"/>
      <c r="C4" s="22"/>
      <c r="D4" s="23"/>
      <c r="E4" s="22"/>
      <c r="F4" s="24"/>
      <c r="G4" s="23"/>
      <c r="H4" s="23"/>
      <c r="I4" s="23"/>
      <c r="J4" s="34"/>
      <c r="K4" s="34"/>
      <c r="L4" s="34"/>
      <c r="M4" s="23"/>
      <c r="N4" s="35"/>
      <c r="O4" s="36"/>
      <c r="P4" s="37"/>
      <c r="Q4" s="37"/>
      <c r="R4" s="37" t="s">
        <v>25</v>
      </c>
      <c r="S4" s="47" t="s">
        <v>26</v>
      </c>
      <c r="T4" s="37" t="s">
        <v>25</v>
      </c>
      <c r="U4" s="48" t="s">
        <v>26</v>
      </c>
      <c r="V4" s="37" t="s">
        <v>25</v>
      </c>
      <c r="W4" s="47" t="s">
        <v>26</v>
      </c>
      <c r="X4" s="37" t="s">
        <v>25</v>
      </c>
      <c r="Y4" s="47" t="s">
        <v>26</v>
      </c>
      <c r="Z4" s="37" t="s">
        <v>25</v>
      </c>
      <c r="AA4" s="47" t="s">
        <v>26</v>
      </c>
      <c r="AB4" s="37" t="s">
        <v>25</v>
      </c>
      <c r="AC4" s="48" t="s">
        <v>26</v>
      </c>
    </row>
    <row r="5" s="3" customFormat="1" ht="65" customHeight="1" spans="1:29">
      <c r="A5" s="21"/>
      <c r="B5" s="22"/>
      <c r="C5" s="22" t="s">
        <v>27</v>
      </c>
      <c r="D5" s="23"/>
      <c r="E5" s="22"/>
      <c r="F5" s="24"/>
      <c r="G5" s="23"/>
      <c r="H5" s="23"/>
      <c r="I5" s="23"/>
      <c r="J5" s="34"/>
      <c r="K5" s="34"/>
      <c r="L5" s="34"/>
      <c r="M5" s="23"/>
      <c r="N5" s="35"/>
      <c r="O5" s="36"/>
      <c r="P5" s="38"/>
      <c r="Q5" s="49">
        <f t="shared" ref="Q5:T5" si="0">SUM(Q6:Q26)</f>
        <v>1554612.8</v>
      </c>
      <c r="R5" s="49">
        <f t="shared" si="0"/>
        <v>616</v>
      </c>
      <c r="S5" s="50"/>
      <c r="T5" s="49">
        <f t="shared" si="0"/>
        <v>110767.68</v>
      </c>
      <c r="U5" s="51"/>
      <c r="V5" s="49">
        <f t="shared" ref="V5:Z5" si="1">SUM(V6:V26)</f>
        <v>755837.92</v>
      </c>
      <c r="W5" s="52"/>
      <c r="X5" s="49">
        <f t="shared" si="1"/>
        <v>377918.96</v>
      </c>
      <c r="Y5" s="52"/>
      <c r="Z5" s="49">
        <f t="shared" si="1"/>
        <v>377918.96</v>
      </c>
      <c r="AA5" s="52"/>
      <c r="AB5" s="49">
        <f>SUM(AB6:AB26)</f>
        <v>687391.2</v>
      </c>
      <c r="AC5" s="48"/>
    </row>
    <row r="6" s="3" customFormat="1" ht="91" customHeight="1" spans="1:29">
      <c r="A6" s="21">
        <v>1</v>
      </c>
      <c r="B6" s="25" t="s">
        <v>28</v>
      </c>
      <c r="C6" s="25" t="s">
        <v>29</v>
      </c>
      <c r="D6" s="25" t="s">
        <v>30</v>
      </c>
      <c r="E6" s="22" t="s">
        <v>31</v>
      </c>
      <c r="F6" s="25" t="s">
        <v>32</v>
      </c>
      <c r="G6" s="25" t="s">
        <v>33</v>
      </c>
      <c r="H6" s="25" t="s">
        <v>33</v>
      </c>
      <c r="I6" s="25" t="s">
        <v>34</v>
      </c>
      <c r="J6" s="39">
        <v>46030</v>
      </c>
      <c r="K6" s="39">
        <v>46031</v>
      </c>
      <c r="L6" s="39">
        <v>46150</v>
      </c>
      <c r="M6" s="40">
        <v>40</v>
      </c>
      <c r="N6" s="40">
        <v>1100</v>
      </c>
      <c r="O6" s="41">
        <v>0.04</v>
      </c>
      <c r="P6" s="38">
        <v>44</v>
      </c>
      <c r="Q6" s="38">
        <f>ROUND(M6*N6*O6,2)</f>
        <v>1760</v>
      </c>
      <c r="R6" s="38">
        <f t="shared" ref="R6:R26" si="2">ROUND(Q6*S6,2)</f>
        <v>616</v>
      </c>
      <c r="S6" s="41">
        <v>0.35</v>
      </c>
      <c r="T6" s="38">
        <f t="shared" ref="T6:T26" si="3">ROUND(Q6*U6,2)</f>
        <v>0</v>
      </c>
      <c r="U6" s="41">
        <v>0</v>
      </c>
      <c r="V6" s="38">
        <f t="shared" ref="V6:V26" si="4">X6+Z6</f>
        <v>1144</v>
      </c>
      <c r="W6" s="41">
        <f t="shared" ref="W6:W26" si="5">Y6+AA6</f>
        <v>0.65</v>
      </c>
      <c r="X6" s="38">
        <f t="shared" ref="X6:X26" si="6">ROUND(Q6*Y6,2)</f>
        <v>572</v>
      </c>
      <c r="Y6" s="41">
        <v>0.325</v>
      </c>
      <c r="Z6" s="38">
        <f t="shared" ref="Z6:Z26" si="7">ROUND(Q6*AA6,2)</f>
        <v>572</v>
      </c>
      <c r="AA6" s="41">
        <v>0.325</v>
      </c>
      <c r="AB6" s="38">
        <f t="shared" ref="AB6:AB26" si="8">Q6*AC6</f>
        <v>0</v>
      </c>
      <c r="AC6" s="53">
        <v>0</v>
      </c>
    </row>
    <row r="7" s="4" customFormat="1" ht="91" customHeight="1" spans="1:29">
      <c r="A7" s="26">
        <v>2</v>
      </c>
      <c r="B7" s="27" t="s">
        <v>35</v>
      </c>
      <c r="C7" s="27" t="s">
        <v>36</v>
      </c>
      <c r="D7" s="27" t="s">
        <v>37</v>
      </c>
      <c r="E7" s="28" t="s">
        <v>31</v>
      </c>
      <c r="F7" s="27" t="s">
        <v>38</v>
      </c>
      <c r="G7" s="27" t="s">
        <v>39</v>
      </c>
      <c r="H7" s="27" t="s">
        <v>39</v>
      </c>
      <c r="I7" s="27" t="s">
        <v>40</v>
      </c>
      <c r="J7" s="42">
        <v>46104</v>
      </c>
      <c r="K7" s="42">
        <v>46112</v>
      </c>
      <c r="L7" s="42">
        <v>46476</v>
      </c>
      <c r="M7" s="43">
        <v>666</v>
      </c>
      <c r="N7" s="43">
        <v>900</v>
      </c>
      <c r="O7" s="44">
        <v>0.08</v>
      </c>
      <c r="P7" s="45">
        <f t="shared" ref="P7:P26" si="9">N7*O7</f>
        <v>72</v>
      </c>
      <c r="Q7" s="45">
        <f>ROUND(M7*N7*O7,2)</f>
        <v>47952</v>
      </c>
      <c r="R7" s="45">
        <f t="shared" si="2"/>
        <v>0</v>
      </c>
      <c r="S7" s="44">
        <v>0</v>
      </c>
      <c r="T7" s="45">
        <f t="shared" si="3"/>
        <v>2397.6</v>
      </c>
      <c r="U7" s="44">
        <v>0.05</v>
      </c>
      <c r="V7" s="45">
        <f t="shared" si="4"/>
        <v>26373.6</v>
      </c>
      <c r="W7" s="44">
        <f t="shared" si="5"/>
        <v>0.55</v>
      </c>
      <c r="X7" s="45">
        <f t="shared" si="6"/>
        <v>13186.8</v>
      </c>
      <c r="Y7" s="44">
        <v>0.275</v>
      </c>
      <c r="Z7" s="45">
        <f t="shared" si="7"/>
        <v>13186.8</v>
      </c>
      <c r="AA7" s="44">
        <v>0.275</v>
      </c>
      <c r="AB7" s="45">
        <f t="shared" si="8"/>
        <v>19180.8</v>
      </c>
      <c r="AC7" s="54">
        <v>0.4</v>
      </c>
    </row>
    <row r="8" s="4" customFormat="1" ht="91" customHeight="1" spans="1:29">
      <c r="A8" s="21">
        <v>3</v>
      </c>
      <c r="B8" s="27" t="s">
        <v>35</v>
      </c>
      <c r="C8" s="27" t="s">
        <v>36</v>
      </c>
      <c r="D8" s="27" t="s">
        <v>37</v>
      </c>
      <c r="E8" s="28" t="s">
        <v>31</v>
      </c>
      <c r="F8" s="27" t="s">
        <v>41</v>
      </c>
      <c r="G8" s="27" t="s">
        <v>42</v>
      </c>
      <c r="H8" s="27" t="s">
        <v>42</v>
      </c>
      <c r="I8" s="27" t="s">
        <v>43</v>
      </c>
      <c r="J8" s="42">
        <v>46112</v>
      </c>
      <c r="K8" s="42">
        <v>46112</v>
      </c>
      <c r="L8" s="42">
        <v>46477</v>
      </c>
      <c r="M8" s="43">
        <v>3780</v>
      </c>
      <c r="N8" s="43">
        <v>900</v>
      </c>
      <c r="O8" s="44">
        <v>0.08</v>
      </c>
      <c r="P8" s="45">
        <f t="shared" si="9"/>
        <v>72</v>
      </c>
      <c r="Q8" s="45">
        <f>ROUND(M8*N8*O8,2)</f>
        <v>272160</v>
      </c>
      <c r="R8" s="45">
        <f t="shared" si="2"/>
        <v>0</v>
      </c>
      <c r="S8" s="44">
        <v>0</v>
      </c>
      <c r="T8" s="45">
        <f t="shared" si="3"/>
        <v>13608</v>
      </c>
      <c r="U8" s="44">
        <v>0.05</v>
      </c>
      <c r="V8" s="45">
        <f t="shared" si="4"/>
        <v>149688</v>
      </c>
      <c r="W8" s="44">
        <f t="shared" si="5"/>
        <v>0.55</v>
      </c>
      <c r="X8" s="45">
        <f t="shared" si="6"/>
        <v>74844</v>
      </c>
      <c r="Y8" s="44">
        <v>0.275</v>
      </c>
      <c r="Z8" s="45">
        <f t="shared" si="7"/>
        <v>74844</v>
      </c>
      <c r="AA8" s="44">
        <v>0.275</v>
      </c>
      <c r="AB8" s="45">
        <f t="shared" si="8"/>
        <v>108864</v>
      </c>
      <c r="AC8" s="54">
        <v>0.4</v>
      </c>
    </row>
    <row r="9" s="4" customFormat="1" ht="91" customHeight="1" spans="1:29">
      <c r="A9" s="26">
        <v>4</v>
      </c>
      <c r="B9" s="27" t="s">
        <v>35</v>
      </c>
      <c r="C9" s="27" t="s">
        <v>36</v>
      </c>
      <c r="D9" s="27" t="s">
        <v>37</v>
      </c>
      <c r="E9" s="28" t="s">
        <v>31</v>
      </c>
      <c r="F9" s="27" t="s">
        <v>44</v>
      </c>
      <c r="G9" s="27" t="s">
        <v>45</v>
      </c>
      <c r="H9" s="27" t="s">
        <v>45</v>
      </c>
      <c r="I9" s="27" t="s">
        <v>43</v>
      </c>
      <c r="J9" s="42">
        <v>46112</v>
      </c>
      <c r="K9" s="42">
        <v>46112</v>
      </c>
      <c r="L9" s="42">
        <v>46477</v>
      </c>
      <c r="M9" s="43">
        <v>4500</v>
      </c>
      <c r="N9" s="43">
        <v>900</v>
      </c>
      <c r="O9" s="44">
        <v>0.08</v>
      </c>
      <c r="P9" s="45">
        <f t="shared" si="9"/>
        <v>72</v>
      </c>
      <c r="Q9" s="45">
        <f>ROUND(M9*N9*O9,2)</f>
        <v>324000</v>
      </c>
      <c r="R9" s="45">
        <f t="shared" si="2"/>
        <v>0</v>
      </c>
      <c r="S9" s="44">
        <v>0</v>
      </c>
      <c r="T9" s="45">
        <f t="shared" si="3"/>
        <v>16200</v>
      </c>
      <c r="U9" s="44">
        <v>0.05</v>
      </c>
      <c r="V9" s="45">
        <f t="shared" si="4"/>
        <v>178200</v>
      </c>
      <c r="W9" s="44">
        <f t="shared" si="5"/>
        <v>0.55</v>
      </c>
      <c r="X9" s="45">
        <f t="shared" si="6"/>
        <v>89100</v>
      </c>
      <c r="Y9" s="44">
        <v>0.275</v>
      </c>
      <c r="Z9" s="45">
        <f t="shared" si="7"/>
        <v>89100</v>
      </c>
      <c r="AA9" s="44">
        <v>0.275</v>
      </c>
      <c r="AB9" s="45">
        <f t="shared" si="8"/>
        <v>129600</v>
      </c>
      <c r="AC9" s="54">
        <v>0.4</v>
      </c>
    </row>
    <row r="10" s="4" customFormat="1" ht="91" customHeight="1" spans="1:29">
      <c r="A10" s="21">
        <v>5</v>
      </c>
      <c r="B10" s="27" t="s">
        <v>35</v>
      </c>
      <c r="C10" s="27" t="s">
        <v>36</v>
      </c>
      <c r="D10" s="27" t="s">
        <v>37</v>
      </c>
      <c r="E10" s="28" t="s">
        <v>31</v>
      </c>
      <c r="F10" s="27" t="s">
        <v>46</v>
      </c>
      <c r="G10" s="27" t="s">
        <v>47</v>
      </c>
      <c r="H10" s="27" t="s">
        <v>47</v>
      </c>
      <c r="I10" s="27" t="s">
        <v>43</v>
      </c>
      <c r="J10" s="42">
        <v>46112</v>
      </c>
      <c r="K10" s="42">
        <v>46112</v>
      </c>
      <c r="L10" s="42">
        <v>46477</v>
      </c>
      <c r="M10" s="43">
        <v>3420</v>
      </c>
      <c r="N10" s="43">
        <v>900</v>
      </c>
      <c r="O10" s="44">
        <v>0.08</v>
      </c>
      <c r="P10" s="45">
        <f t="shared" si="9"/>
        <v>72</v>
      </c>
      <c r="Q10" s="45">
        <f>ROUND(M10*N10*O10,2)</f>
        <v>246240</v>
      </c>
      <c r="R10" s="45">
        <f t="shared" si="2"/>
        <v>0</v>
      </c>
      <c r="S10" s="44">
        <v>0</v>
      </c>
      <c r="T10" s="45">
        <f t="shared" si="3"/>
        <v>12312</v>
      </c>
      <c r="U10" s="44">
        <v>0.05</v>
      </c>
      <c r="V10" s="45">
        <f t="shared" si="4"/>
        <v>135432</v>
      </c>
      <c r="W10" s="44">
        <f t="shared" si="5"/>
        <v>0.55</v>
      </c>
      <c r="X10" s="45">
        <f t="shared" si="6"/>
        <v>67716</v>
      </c>
      <c r="Y10" s="44">
        <v>0.275</v>
      </c>
      <c r="Z10" s="45">
        <f t="shared" si="7"/>
        <v>67716</v>
      </c>
      <c r="AA10" s="44">
        <v>0.275</v>
      </c>
      <c r="AB10" s="45">
        <f t="shared" si="8"/>
        <v>98496</v>
      </c>
      <c r="AC10" s="54">
        <v>0.4</v>
      </c>
    </row>
    <row r="11" s="3" customFormat="1" ht="91" customHeight="1" spans="1:29">
      <c r="A11" s="26">
        <v>6</v>
      </c>
      <c r="B11" s="25" t="s">
        <v>48</v>
      </c>
      <c r="C11" s="25" t="s">
        <v>49</v>
      </c>
      <c r="D11" s="25" t="s">
        <v>50</v>
      </c>
      <c r="E11" s="22" t="s">
        <v>31</v>
      </c>
      <c r="F11" s="29" t="s">
        <v>51</v>
      </c>
      <c r="G11" s="25" t="s">
        <v>52</v>
      </c>
      <c r="H11" s="25" t="s">
        <v>52</v>
      </c>
      <c r="I11" s="25" t="s">
        <v>53</v>
      </c>
      <c r="J11" s="46">
        <v>46022</v>
      </c>
      <c r="K11" s="46">
        <v>46023</v>
      </c>
      <c r="L11" s="46">
        <v>46023</v>
      </c>
      <c r="M11" s="40">
        <v>170</v>
      </c>
      <c r="N11" s="40">
        <v>9000</v>
      </c>
      <c r="O11" s="41">
        <v>0.08</v>
      </c>
      <c r="P11" s="38">
        <f t="shared" si="9"/>
        <v>720</v>
      </c>
      <c r="Q11" s="38">
        <f t="shared" ref="Q11:Q26" si="10">M11*P11</f>
        <v>122400</v>
      </c>
      <c r="R11" s="38">
        <f t="shared" si="2"/>
        <v>0</v>
      </c>
      <c r="S11" s="41">
        <v>0</v>
      </c>
      <c r="T11" s="38">
        <f t="shared" si="3"/>
        <v>12240</v>
      </c>
      <c r="U11" s="41">
        <v>0.1</v>
      </c>
      <c r="V11" s="38">
        <f t="shared" si="4"/>
        <v>48960</v>
      </c>
      <c r="W11" s="41">
        <f t="shared" si="5"/>
        <v>0.4</v>
      </c>
      <c r="X11" s="38">
        <f t="shared" si="6"/>
        <v>24480</v>
      </c>
      <c r="Y11" s="41">
        <v>0.2</v>
      </c>
      <c r="Z11" s="38">
        <f t="shared" si="7"/>
        <v>24480</v>
      </c>
      <c r="AA11" s="41">
        <v>0.2</v>
      </c>
      <c r="AB11" s="38">
        <f t="shared" si="8"/>
        <v>61200</v>
      </c>
      <c r="AC11" s="53">
        <v>0.5</v>
      </c>
    </row>
    <row r="12" s="3" customFormat="1" ht="91" customHeight="1" spans="1:29">
      <c r="A12" s="21">
        <v>7</v>
      </c>
      <c r="B12" s="25" t="s">
        <v>48</v>
      </c>
      <c r="C12" s="25" t="s">
        <v>49</v>
      </c>
      <c r="D12" s="25" t="s">
        <v>54</v>
      </c>
      <c r="E12" s="22" t="s">
        <v>31</v>
      </c>
      <c r="F12" s="25" t="s">
        <v>51</v>
      </c>
      <c r="G12" s="25" t="s">
        <v>52</v>
      </c>
      <c r="H12" s="25" t="s">
        <v>52</v>
      </c>
      <c r="I12" s="25" t="s">
        <v>53</v>
      </c>
      <c r="J12" s="46">
        <v>46022</v>
      </c>
      <c r="K12" s="46">
        <v>46023</v>
      </c>
      <c r="L12" s="46">
        <v>46023</v>
      </c>
      <c r="M12" s="40">
        <v>65.72</v>
      </c>
      <c r="N12" s="40">
        <v>9000</v>
      </c>
      <c r="O12" s="41">
        <v>0.08</v>
      </c>
      <c r="P12" s="38">
        <f t="shared" si="9"/>
        <v>720</v>
      </c>
      <c r="Q12" s="38">
        <f t="shared" si="10"/>
        <v>47318.4</v>
      </c>
      <c r="R12" s="38">
        <f t="shared" si="2"/>
        <v>0</v>
      </c>
      <c r="S12" s="41">
        <v>0</v>
      </c>
      <c r="T12" s="38">
        <f t="shared" si="3"/>
        <v>4731.84</v>
      </c>
      <c r="U12" s="41">
        <v>0.1</v>
      </c>
      <c r="V12" s="38">
        <f t="shared" si="4"/>
        <v>18927.36</v>
      </c>
      <c r="W12" s="41">
        <f t="shared" si="5"/>
        <v>0.4</v>
      </c>
      <c r="X12" s="38">
        <f t="shared" si="6"/>
        <v>9463.68</v>
      </c>
      <c r="Y12" s="41">
        <v>0.2</v>
      </c>
      <c r="Z12" s="38">
        <f t="shared" si="7"/>
        <v>9463.68</v>
      </c>
      <c r="AA12" s="41">
        <v>0.2</v>
      </c>
      <c r="AB12" s="38">
        <f t="shared" si="8"/>
        <v>23659.2</v>
      </c>
      <c r="AC12" s="53">
        <v>0.5</v>
      </c>
    </row>
    <row r="13" s="3" customFormat="1" ht="91" customHeight="1" spans="1:31">
      <c r="A13" s="26">
        <v>8</v>
      </c>
      <c r="B13" s="25" t="s">
        <v>48</v>
      </c>
      <c r="C13" s="25" t="s">
        <v>49</v>
      </c>
      <c r="D13" s="25" t="s">
        <v>54</v>
      </c>
      <c r="E13" s="22" t="s">
        <v>31</v>
      </c>
      <c r="F13" s="25" t="s">
        <v>55</v>
      </c>
      <c r="G13" s="25" t="s">
        <v>56</v>
      </c>
      <c r="H13" s="25" t="s">
        <v>56</v>
      </c>
      <c r="I13" s="25" t="s">
        <v>57</v>
      </c>
      <c r="J13" s="46">
        <v>46048</v>
      </c>
      <c r="K13" s="46">
        <v>46053</v>
      </c>
      <c r="L13" s="46">
        <v>46053</v>
      </c>
      <c r="M13" s="40">
        <v>82.3</v>
      </c>
      <c r="N13" s="40">
        <v>9000</v>
      </c>
      <c r="O13" s="41">
        <v>0.08</v>
      </c>
      <c r="P13" s="38">
        <f t="shared" si="9"/>
        <v>720</v>
      </c>
      <c r="Q13" s="38">
        <f t="shared" si="10"/>
        <v>59256</v>
      </c>
      <c r="R13" s="38">
        <f t="shared" si="2"/>
        <v>0</v>
      </c>
      <c r="S13" s="41">
        <v>0</v>
      </c>
      <c r="T13" s="38">
        <f t="shared" si="3"/>
        <v>5925.6</v>
      </c>
      <c r="U13" s="41">
        <v>0.1</v>
      </c>
      <c r="V13" s="38">
        <f t="shared" si="4"/>
        <v>23702.4</v>
      </c>
      <c r="W13" s="41">
        <f t="shared" si="5"/>
        <v>0.4</v>
      </c>
      <c r="X13" s="38">
        <f t="shared" si="6"/>
        <v>11851.2</v>
      </c>
      <c r="Y13" s="41">
        <v>0.2</v>
      </c>
      <c r="Z13" s="38">
        <f t="shared" si="7"/>
        <v>11851.2</v>
      </c>
      <c r="AA13" s="41">
        <v>0.2</v>
      </c>
      <c r="AB13" s="38">
        <f t="shared" si="8"/>
        <v>29628</v>
      </c>
      <c r="AC13" s="53">
        <v>0.5</v>
      </c>
      <c r="AE13" s="3" t="s">
        <v>58</v>
      </c>
    </row>
    <row r="14" s="3" customFormat="1" ht="91" customHeight="1" spans="1:29">
      <c r="A14" s="21">
        <v>9</v>
      </c>
      <c r="B14" s="25" t="s">
        <v>48</v>
      </c>
      <c r="C14" s="25" t="s">
        <v>49</v>
      </c>
      <c r="D14" s="25" t="s">
        <v>54</v>
      </c>
      <c r="E14" s="22" t="s">
        <v>31</v>
      </c>
      <c r="F14" s="25" t="s">
        <v>59</v>
      </c>
      <c r="G14" s="25" t="s">
        <v>60</v>
      </c>
      <c r="H14" s="25" t="s">
        <v>60</v>
      </c>
      <c r="I14" s="25" t="s">
        <v>57</v>
      </c>
      <c r="J14" s="46">
        <v>46048</v>
      </c>
      <c r="K14" s="46">
        <v>46053</v>
      </c>
      <c r="L14" s="46">
        <v>46053</v>
      </c>
      <c r="M14" s="40">
        <v>105</v>
      </c>
      <c r="N14" s="40">
        <v>9000</v>
      </c>
      <c r="O14" s="41">
        <v>0.08</v>
      </c>
      <c r="P14" s="38">
        <f t="shared" si="9"/>
        <v>720</v>
      </c>
      <c r="Q14" s="38">
        <f t="shared" si="10"/>
        <v>75600</v>
      </c>
      <c r="R14" s="38">
        <f t="shared" si="2"/>
        <v>0</v>
      </c>
      <c r="S14" s="41">
        <v>0</v>
      </c>
      <c r="T14" s="38">
        <f t="shared" si="3"/>
        <v>7560</v>
      </c>
      <c r="U14" s="41">
        <v>0.1</v>
      </c>
      <c r="V14" s="38">
        <f t="shared" si="4"/>
        <v>30240</v>
      </c>
      <c r="W14" s="41">
        <f t="shared" si="5"/>
        <v>0.4</v>
      </c>
      <c r="X14" s="38">
        <f t="shared" si="6"/>
        <v>15120</v>
      </c>
      <c r="Y14" s="41">
        <v>0.2</v>
      </c>
      <c r="Z14" s="38">
        <f t="shared" si="7"/>
        <v>15120</v>
      </c>
      <c r="AA14" s="41">
        <v>0.2</v>
      </c>
      <c r="AB14" s="38">
        <f t="shared" si="8"/>
        <v>37800</v>
      </c>
      <c r="AC14" s="53">
        <v>0.5</v>
      </c>
    </row>
    <row r="15" s="3" customFormat="1" ht="91" customHeight="1" spans="1:29">
      <c r="A15" s="26">
        <v>10</v>
      </c>
      <c r="B15" s="25" t="s">
        <v>48</v>
      </c>
      <c r="C15" s="25" t="s">
        <v>49</v>
      </c>
      <c r="D15" s="25" t="s">
        <v>50</v>
      </c>
      <c r="E15" s="22" t="s">
        <v>31</v>
      </c>
      <c r="F15" s="25" t="s">
        <v>59</v>
      </c>
      <c r="G15" s="25" t="s">
        <v>60</v>
      </c>
      <c r="H15" s="25" t="s">
        <v>60</v>
      </c>
      <c r="I15" s="25" t="s">
        <v>57</v>
      </c>
      <c r="J15" s="46">
        <v>46048</v>
      </c>
      <c r="K15" s="46">
        <v>46053</v>
      </c>
      <c r="L15" s="46">
        <v>46053</v>
      </c>
      <c r="M15" s="40">
        <v>105.35</v>
      </c>
      <c r="N15" s="40">
        <v>9000</v>
      </c>
      <c r="O15" s="41">
        <v>0.08</v>
      </c>
      <c r="P15" s="38">
        <f t="shared" si="9"/>
        <v>720</v>
      </c>
      <c r="Q15" s="38">
        <f t="shared" si="10"/>
        <v>75852</v>
      </c>
      <c r="R15" s="38">
        <f t="shared" si="2"/>
        <v>0</v>
      </c>
      <c r="S15" s="41">
        <v>0</v>
      </c>
      <c r="T15" s="38">
        <f t="shared" si="3"/>
        <v>7585.2</v>
      </c>
      <c r="U15" s="41">
        <v>0.1</v>
      </c>
      <c r="V15" s="38">
        <f t="shared" si="4"/>
        <v>30340.8</v>
      </c>
      <c r="W15" s="41">
        <f t="shared" si="5"/>
        <v>0.4</v>
      </c>
      <c r="X15" s="38">
        <f t="shared" si="6"/>
        <v>15170.4</v>
      </c>
      <c r="Y15" s="41">
        <v>0.2</v>
      </c>
      <c r="Z15" s="38">
        <f t="shared" si="7"/>
        <v>15170.4</v>
      </c>
      <c r="AA15" s="41">
        <v>0.2</v>
      </c>
      <c r="AB15" s="38">
        <f t="shared" si="8"/>
        <v>37926</v>
      </c>
      <c r="AC15" s="53">
        <v>0.5</v>
      </c>
    </row>
    <row r="16" s="3" customFormat="1" ht="91" customHeight="1" spans="1:29">
      <c r="A16" s="21">
        <v>11</v>
      </c>
      <c r="B16" s="25" t="s">
        <v>48</v>
      </c>
      <c r="C16" s="25" t="s">
        <v>49</v>
      </c>
      <c r="D16" s="25" t="s">
        <v>54</v>
      </c>
      <c r="E16" s="22" t="s">
        <v>31</v>
      </c>
      <c r="F16" s="25" t="s">
        <v>61</v>
      </c>
      <c r="G16" s="25" t="s">
        <v>62</v>
      </c>
      <c r="H16" s="25" t="s">
        <v>62</v>
      </c>
      <c r="I16" s="25" t="s">
        <v>43</v>
      </c>
      <c r="J16" s="46">
        <v>46104</v>
      </c>
      <c r="K16" s="46">
        <v>46111</v>
      </c>
      <c r="L16" s="46">
        <v>46111</v>
      </c>
      <c r="M16" s="40">
        <v>15</v>
      </c>
      <c r="N16" s="40">
        <v>9000</v>
      </c>
      <c r="O16" s="41">
        <v>0.08</v>
      </c>
      <c r="P16" s="38">
        <f t="shared" si="9"/>
        <v>720</v>
      </c>
      <c r="Q16" s="38">
        <f t="shared" si="10"/>
        <v>10800</v>
      </c>
      <c r="R16" s="38">
        <f t="shared" si="2"/>
        <v>0</v>
      </c>
      <c r="S16" s="41">
        <v>0</v>
      </c>
      <c r="T16" s="38">
        <f t="shared" si="3"/>
        <v>1080</v>
      </c>
      <c r="U16" s="41">
        <v>0.1</v>
      </c>
      <c r="V16" s="38">
        <f t="shared" si="4"/>
        <v>4320</v>
      </c>
      <c r="W16" s="41">
        <f t="shared" si="5"/>
        <v>0.4</v>
      </c>
      <c r="X16" s="38">
        <f t="shared" si="6"/>
        <v>2160</v>
      </c>
      <c r="Y16" s="41">
        <v>0.2</v>
      </c>
      <c r="Z16" s="38">
        <f t="shared" si="7"/>
        <v>2160</v>
      </c>
      <c r="AA16" s="41">
        <v>0.2</v>
      </c>
      <c r="AB16" s="38">
        <f t="shared" si="8"/>
        <v>5400</v>
      </c>
      <c r="AC16" s="53">
        <v>0.5</v>
      </c>
    </row>
    <row r="17" s="3" customFormat="1" ht="91" customHeight="1" spans="1:29">
      <c r="A17" s="26">
        <v>12</v>
      </c>
      <c r="B17" s="25" t="s">
        <v>48</v>
      </c>
      <c r="C17" s="25" t="s">
        <v>49</v>
      </c>
      <c r="D17" s="25" t="s">
        <v>50</v>
      </c>
      <c r="E17" s="22" t="s">
        <v>31</v>
      </c>
      <c r="F17" s="25" t="s">
        <v>61</v>
      </c>
      <c r="G17" s="25" t="s">
        <v>62</v>
      </c>
      <c r="H17" s="25" t="s">
        <v>62</v>
      </c>
      <c r="I17" s="25" t="s">
        <v>43</v>
      </c>
      <c r="J17" s="46">
        <v>46104</v>
      </c>
      <c r="K17" s="46">
        <v>46111</v>
      </c>
      <c r="L17" s="46">
        <v>46111</v>
      </c>
      <c r="M17" s="40">
        <v>15</v>
      </c>
      <c r="N17" s="40">
        <v>9000</v>
      </c>
      <c r="O17" s="41">
        <v>0.08</v>
      </c>
      <c r="P17" s="38">
        <f t="shared" si="9"/>
        <v>720</v>
      </c>
      <c r="Q17" s="38">
        <f t="shared" si="10"/>
        <v>10800</v>
      </c>
      <c r="R17" s="38">
        <f t="shared" si="2"/>
        <v>0</v>
      </c>
      <c r="S17" s="41">
        <v>0</v>
      </c>
      <c r="T17" s="38">
        <f t="shared" si="3"/>
        <v>1080</v>
      </c>
      <c r="U17" s="41">
        <v>0.1</v>
      </c>
      <c r="V17" s="38">
        <f t="shared" si="4"/>
        <v>4320</v>
      </c>
      <c r="W17" s="41">
        <f t="shared" si="5"/>
        <v>0.4</v>
      </c>
      <c r="X17" s="38">
        <f t="shared" si="6"/>
        <v>2160</v>
      </c>
      <c r="Y17" s="41">
        <v>0.2</v>
      </c>
      <c r="Z17" s="38">
        <f t="shared" si="7"/>
        <v>2160</v>
      </c>
      <c r="AA17" s="41">
        <v>0.2</v>
      </c>
      <c r="AB17" s="38">
        <f t="shared" si="8"/>
        <v>5400</v>
      </c>
      <c r="AC17" s="53">
        <v>0.5</v>
      </c>
    </row>
    <row r="18" s="3" customFormat="1" ht="91" customHeight="1" spans="1:29">
      <c r="A18" s="21">
        <v>13</v>
      </c>
      <c r="B18" s="25" t="s">
        <v>48</v>
      </c>
      <c r="C18" s="25" t="s">
        <v>49</v>
      </c>
      <c r="D18" s="25" t="s">
        <v>50</v>
      </c>
      <c r="E18" s="22" t="s">
        <v>31</v>
      </c>
      <c r="F18" s="25" t="s">
        <v>63</v>
      </c>
      <c r="G18" s="25" t="s">
        <v>64</v>
      </c>
      <c r="H18" s="25" t="s">
        <v>64</v>
      </c>
      <c r="I18" s="25" t="s">
        <v>65</v>
      </c>
      <c r="J18" s="46">
        <v>46104</v>
      </c>
      <c r="K18" s="46">
        <v>46107</v>
      </c>
      <c r="L18" s="46">
        <v>46107</v>
      </c>
      <c r="M18" s="40">
        <v>10</v>
      </c>
      <c r="N18" s="40">
        <v>9000</v>
      </c>
      <c r="O18" s="41">
        <v>0.08</v>
      </c>
      <c r="P18" s="38">
        <f t="shared" si="9"/>
        <v>720</v>
      </c>
      <c r="Q18" s="38">
        <f t="shared" si="10"/>
        <v>7200</v>
      </c>
      <c r="R18" s="38">
        <f t="shared" si="2"/>
        <v>0</v>
      </c>
      <c r="S18" s="41">
        <v>0</v>
      </c>
      <c r="T18" s="38">
        <f t="shared" si="3"/>
        <v>720</v>
      </c>
      <c r="U18" s="41">
        <v>0.1</v>
      </c>
      <c r="V18" s="38">
        <f t="shared" si="4"/>
        <v>2880</v>
      </c>
      <c r="W18" s="41">
        <f t="shared" si="5"/>
        <v>0.4</v>
      </c>
      <c r="X18" s="38">
        <f t="shared" si="6"/>
        <v>1440</v>
      </c>
      <c r="Y18" s="41">
        <v>0.2</v>
      </c>
      <c r="Z18" s="38">
        <f t="shared" si="7"/>
        <v>1440</v>
      </c>
      <c r="AA18" s="41">
        <v>0.2</v>
      </c>
      <c r="AB18" s="38">
        <f t="shared" si="8"/>
        <v>3600</v>
      </c>
      <c r="AC18" s="53">
        <v>0.5</v>
      </c>
    </row>
    <row r="19" s="3" customFormat="1" ht="91" customHeight="1" spans="1:29">
      <c r="A19" s="26">
        <v>14</v>
      </c>
      <c r="B19" s="25" t="s">
        <v>48</v>
      </c>
      <c r="C19" s="25" t="s">
        <v>49</v>
      </c>
      <c r="D19" s="25" t="s">
        <v>54</v>
      </c>
      <c r="E19" s="22" t="s">
        <v>31</v>
      </c>
      <c r="F19" s="25" t="s">
        <v>63</v>
      </c>
      <c r="G19" s="25" t="s">
        <v>64</v>
      </c>
      <c r="H19" s="25" t="s">
        <v>64</v>
      </c>
      <c r="I19" s="25" t="s">
        <v>65</v>
      </c>
      <c r="J19" s="46">
        <v>46104</v>
      </c>
      <c r="K19" s="46">
        <v>46107</v>
      </c>
      <c r="L19" s="46">
        <v>46107</v>
      </c>
      <c r="M19" s="40">
        <v>43.9</v>
      </c>
      <c r="N19" s="40">
        <v>9000</v>
      </c>
      <c r="O19" s="41">
        <v>0.08</v>
      </c>
      <c r="P19" s="38">
        <f t="shared" si="9"/>
        <v>720</v>
      </c>
      <c r="Q19" s="38">
        <f t="shared" si="10"/>
        <v>31608</v>
      </c>
      <c r="R19" s="38">
        <f t="shared" si="2"/>
        <v>0</v>
      </c>
      <c r="S19" s="41">
        <v>0</v>
      </c>
      <c r="T19" s="38">
        <f t="shared" si="3"/>
        <v>3160.8</v>
      </c>
      <c r="U19" s="41">
        <v>0.1</v>
      </c>
      <c r="V19" s="38">
        <f t="shared" si="4"/>
        <v>12643.2</v>
      </c>
      <c r="W19" s="41">
        <f t="shared" si="5"/>
        <v>0.4</v>
      </c>
      <c r="X19" s="38">
        <f t="shared" si="6"/>
        <v>6321.6</v>
      </c>
      <c r="Y19" s="41">
        <v>0.2</v>
      </c>
      <c r="Z19" s="38">
        <f t="shared" si="7"/>
        <v>6321.6</v>
      </c>
      <c r="AA19" s="41">
        <v>0.2</v>
      </c>
      <c r="AB19" s="38">
        <f t="shared" si="8"/>
        <v>15804</v>
      </c>
      <c r="AC19" s="53">
        <v>0.5</v>
      </c>
    </row>
    <row r="20" s="3" customFormat="1" ht="91" customHeight="1" spans="1:29">
      <c r="A20" s="21">
        <v>15</v>
      </c>
      <c r="B20" s="25" t="s">
        <v>48</v>
      </c>
      <c r="C20" s="25" t="s">
        <v>49</v>
      </c>
      <c r="D20" s="25" t="s">
        <v>50</v>
      </c>
      <c r="E20" s="22" t="s">
        <v>31</v>
      </c>
      <c r="F20" s="25" t="s">
        <v>66</v>
      </c>
      <c r="G20" s="25" t="s">
        <v>67</v>
      </c>
      <c r="H20" s="25" t="s">
        <v>67</v>
      </c>
      <c r="I20" s="25" t="s">
        <v>43</v>
      </c>
      <c r="J20" s="46">
        <v>46104</v>
      </c>
      <c r="K20" s="46">
        <v>46112</v>
      </c>
      <c r="L20" s="46">
        <v>46112</v>
      </c>
      <c r="M20" s="40">
        <v>10</v>
      </c>
      <c r="N20" s="40">
        <v>9000</v>
      </c>
      <c r="O20" s="41">
        <v>0.08</v>
      </c>
      <c r="P20" s="38">
        <f t="shared" si="9"/>
        <v>720</v>
      </c>
      <c r="Q20" s="38">
        <f t="shared" si="10"/>
        <v>7200</v>
      </c>
      <c r="R20" s="38">
        <f t="shared" si="2"/>
        <v>0</v>
      </c>
      <c r="S20" s="41">
        <v>0</v>
      </c>
      <c r="T20" s="38">
        <f t="shared" si="3"/>
        <v>720</v>
      </c>
      <c r="U20" s="41">
        <v>0.1</v>
      </c>
      <c r="V20" s="38">
        <f t="shared" si="4"/>
        <v>2880</v>
      </c>
      <c r="W20" s="41">
        <f t="shared" si="5"/>
        <v>0.4</v>
      </c>
      <c r="X20" s="38">
        <f t="shared" si="6"/>
        <v>1440</v>
      </c>
      <c r="Y20" s="41">
        <v>0.2</v>
      </c>
      <c r="Z20" s="38">
        <f t="shared" si="7"/>
        <v>1440</v>
      </c>
      <c r="AA20" s="41">
        <v>0.2</v>
      </c>
      <c r="AB20" s="38">
        <f t="shared" si="8"/>
        <v>3600</v>
      </c>
      <c r="AC20" s="53">
        <v>0.5</v>
      </c>
    </row>
    <row r="21" s="3" customFormat="1" ht="91" customHeight="1" spans="1:29">
      <c r="A21" s="26">
        <v>16</v>
      </c>
      <c r="B21" s="25" t="s">
        <v>48</v>
      </c>
      <c r="C21" s="25" t="s">
        <v>49</v>
      </c>
      <c r="D21" s="25" t="s">
        <v>54</v>
      </c>
      <c r="E21" s="22" t="s">
        <v>31</v>
      </c>
      <c r="F21" s="25" t="s">
        <v>66</v>
      </c>
      <c r="G21" s="25" t="s">
        <v>67</v>
      </c>
      <c r="H21" s="25" t="s">
        <v>67</v>
      </c>
      <c r="I21" s="25" t="s">
        <v>43</v>
      </c>
      <c r="J21" s="46">
        <v>46104</v>
      </c>
      <c r="K21" s="46">
        <v>46112</v>
      </c>
      <c r="L21" s="46">
        <v>46112</v>
      </c>
      <c r="M21" s="40">
        <v>50</v>
      </c>
      <c r="N21" s="40">
        <v>9000</v>
      </c>
      <c r="O21" s="41">
        <v>0.08</v>
      </c>
      <c r="P21" s="38">
        <f t="shared" si="9"/>
        <v>720</v>
      </c>
      <c r="Q21" s="38">
        <f t="shared" si="10"/>
        <v>36000</v>
      </c>
      <c r="R21" s="38">
        <f t="shared" si="2"/>
        <v>0</v>
      </c>
      <c r="S21" s="41">
        <v>0</v>
      </c>
      <c r="T21" s="38">
        <f t="shared" si="3"/>
        <v>3600</v>
      </c>
      <c r="U21" s="41">
        <v>0.1</v>
      </c>
      <c r="V21" s="38">
        <f t="shared" si="4"/>
        <v>14400</v>
      </c>
      <c r="W21" s="41">
        <f t="shared" si="5"/>
        <v>0.4</v>
      </c>
      <c r="X21" s="38">
        <f t="shared" si="6"/>
        <v>7200</v>
      </c>
      <c r="Y21" s="41">
        <v>0.2</v>
      </c>
      <c r="Z21" s="38">
        <f t="shared" si="7"/>
        <v>7200</v>
      </c>
      <c r="AA21" s="41">
        <v>0.2</v>
      </c>
      <c r="AB21" s="38">
        <f t="shared" si="8"/>
        <v>18000</v>
      </c>
      <c r="AC21" s="53">
        <v>0.5</v>
      </c>
    </row>
    <row r="22" s="3" customFormat="1" ht="91" customHeight="1" spans="1:29">
      <c r="A22" s="21">
        <v>17</v>
      </c>
      <c r="B22" s="25" t="s">
        <v>48</v>
      </c>
      <c r="C22" s="25" t="s">
        <v>49</v>
      </c>
      <c r="D22" s="25" t="s">
        <v>50</v>
      </c>
      <c r="E22" s="22" t="s">
        <v>31</v>
      </c>
      <c r="F22" s="25" t="s">
        <v>68</v>
      </c>
      <c r="G22" s="25" t="s">
        <v>69</v>
      </c>
      <c r="H22" s="25" t="s">
        <v>69</v>
      </c>
      <c r="I22" s="25" t="s">
        <v>57</v>
      </c>
      <c r="J22" s="46">
        <v>46104</v>
      </c>
      <c r="K22" s="46">
        <v>46111</v>
      </c>
      <c r="L22" s="46">
        <v>46111</v>
      </c>
      <c r="M22" s="40">
        <v>10</v>
      </c>
      <c r="N22" s="40">
        <v>9000</v>
      </c>
      <c r="O22" s="41">
        <v>0.08</v>
      </c>
      <c r="P22" s="38">
        <f t="shared" si="9"/>
        <v>720</v>
      </c>
      <c r="Q22" s="38">
        <f t="shared" si="10"/>
        <v>7200</v>
      </c>
      <c r="R22" s="38">
        <f t="shared" si="2"/>
        <v>0</v>
      </c>
      <c r="S22" s="41">
        <v>0</v>
      </c>
      <c r="T22" s="38">
        <f t="shared" si="3"/>
        <v>720</v>
      </c>
      <c r="U22" s="41">
        <v>0.1</v>
      </c>
      <c r="V22" s="38">
        <f t="shared" si="4"/>
        <v>2880</v>
      </c>
      <c r="W22" s="41">
        <f t="shared" si="5"/>
        <v>0.4</v>
      </c>
      <c r="X22" s="38">
        <f t="shared" si="6"/>
        <v>1440</v>
      </c>
      <c r="Y22" s="41">
        <v>0.2</v>
      </c>
      <c r="Z22" s="38">
        <f t="shared" si="7"/>
        <v>1440</v>
      </c>
      <c r="AA22" s="41">
        <v>0.2</v>
      </c>
      <c r="AB22" s="38">
        <f t="shared" si="8"/>
        <v>3600</v>
      </c>
      <c r="AC22" s="53">
        <v>0.5</v>
      </c>
    </row>
    <row r="23" s="3" customFormat="1" ht="91" customHeight="1" spans="1:29">
      <c r="A23" s="26">
        <v>18</v>
      </c>
      <c r="B23" s="25" t="s">
        <v>48</v>
      </c>
      <c r="C23" s="25" t="s">
        <v>49</v>
      </c>
      <c r="D23" s="25" t="s">
        <v>54</v>
      </c>
      <c r="E23" s="22" t="s">
        <v>31</v>
      </c>
      <c r="F23" s="25" t="s">
        <v>68</v>
      </c>
      <c r="G23" s="25" t="s">
        <v>69</v>
      </c>
      <c r="H23" s="25" t="s">
        <v>69</v>
      </c>
      <c r="I23" s="25" t="s">
        <v>57</v>
      </c>
      <c r="J23" s="46">
        <v>46104</v>
      </c>
      <c r="K23" s="46">
        <v>46111</v>
      </c>
      <c r="L23" s="46">
        <v>46111</v>
      </c>
      <c r="M23" s="40">
        <v>73.4</v>
      </c>
      <c r="N23" s="40">
        <v>9000</v>
      </c>
      <c r="O23" s="41">
        <v>0.08</v>
      </c>
      <c r="P23" s="38">
        <f t="shared" si="9"/>
        <v>720</v>
      </c>
      <c r="Q23" s="38">
        <f t="shared" si="10"/>
        <v>52848</v>
      </c>
      <c r="R23" s="38">
        <f t="shared" si="2"/>
        <v>0</v>
      </c>
      <c r="S23" s="41">
        <v>0</v>
      </c>
      <c r="T23" s="38">
        <f t="shared" si="3"/>
        <v>5284.8</v>
      </c>
      <c r="U23" s="41">
        <v>0.1</v>
      </c>
      <c r="V23" s="38">
        <f t="shared" si="4"/>
        <v>21139.2</v>
      </c>
      <c r="W23" s="41">
        <f t="shared" si="5"/>
        <v>0.4</v>
      </c>
      <c r="X23" s="38">
        <f t="shared" si="6"/>
        <v>10569.6</v>
      </c>
      <c r="Y23" s="41">
        <v>0.2</v>
      </c>
      <c r="Z23" s="38">
        <f t="shared" si="7"/>
        <v>10569.6</v>
      </c>
      <c r="AA23" s="41">
        <v>0.2</v>
      </c>
      <c r="AB23" s="38">
        <f t="shared" si="8"/>
        <v>26424</v>
      </c>
      <c r="AC23" s="53">
        <v>0.5</v>
      </c>
    </row>
    <row r="24" s="3" customFormat="1" ht="91" customHeight="1" spans="1:29">
      <c r="A24" s="21">
        <v>19</v>
      </c>
      <c r="B24" s="25" t="s">
        <v>48</v>
      </c>
      <c r="C24" s="25" t="s">
        <v>49</v>
      </c>
      <c r="D24" s="25" t="s">
        <v>54</v>
      </c>
      <c r="E24" s="22" t="s">
        <v>31</v>
      </c>
      <c r="F24" s="25" t="s">
        <v>70</v>
      </c>
      <c r="G24" s="25" t="s">
        <v>71</v>
      </c>
      <c r="H24" s="25" t="s">
        <v>71</v>
      </c>
      <c r="I24" s="25" t="s">
        <v>72</v>
      </c>
      <c r="J24" s="46">
        <v>46112</v>
      </c>
      <c r="K24" s="46">
        <v>46112</v>
      </c>
      <c r="L24" s="46">
        <v>46112</v>
      </c>
      <c r="M24" s="40">
        <v>96.59</v>
      </c>
      <c r="N24" s="40">
        <v>9000</v>
      </c>
      <c r="O24" s="41">
        <v>0.08</v>
      </c>
      <c r="P24" s="38">
        <f t="shared" si="9"/>
        <v>720</v>
      </c>
      <c r="Q24" s="38">
        <f t="shared" si="10"/>
        <v>69544.8</v>
      </c>
      <c r="R24" s="38">
        <f t="shared" si="2"/>
        <v>0</v>
      </c>
      <c r="S24" s="41">
        <v>0</v>
      </c>
      <c r="T24" s="38">
        <f t="shared" si="3"/>
        <v>6954.48</v>
      </c>
      <c r="U24" s="41">
        <v>0.1</v>
      </c>
      <c r="V24" s="38">
        <f t="shared" si="4"/>
        <v>27817.92</v>
      </c>
      <c r="W24" s="41">
        <f t="shared" si="5"/>
        <v>0.4</v>
      </c>
      <c r="X24" s="38">
        <f t="shared" si="6"/>
        <v>13908.96</v>
      </c>
      <c r="Y24" s="41">
        <v>0.2</v>
      </c>
      <c r="Z24" s="38">
        <f t="shared" si="7"/>
        <v>13908.96</v>
      </c>
      <c r="AA24" s="41">
        <v>0.2</v>
      </c>
      <c r="AB24" s="38">
        <f t="shared" si="8"/>
        <v>34772.4</v>
      </c>
      <c r="AC24" s="53">
        <v>0.5</v>
      </c>
    </row>
    <row r="25" s="3" customFormat="1" ht="91" customHeight="1" spans="1:29">
      <c r="A25" s="26">
        <v>20</v>
      </c>
      <c r="B25" s="25" t="s">
        <v>48</v>
      </c>
      <c r="C25" s="25" t="s">
        <v>49</v>
      </c>
      <c r="D25" s="25" t="s">
        <v>50</v>
      </c>
      <c r="E25" s="22" t="s">
        <v>31</v>
      </c>
      <c r="F25" s="25" t="s">
        <v>73</v>
      </c>
      <c r="G25" s="25" t="s">
        <v>74</v>
      </c>
      <c r="H25" s="25" t="s">
        <v>74</v>
      </c>
      <c r="I25" s="25" t="s">
        <v>72</v>
      </c>
      <c r="J25" s="46">
        <v>46112</v>
      </c>
      <c r="K25" s="46">
        <v>46112</v>
      </c>
      <c r="L25" s="46">
        <v>46112</v>
      </c>
      <c r="M25" s="40">
        <v>34.88</v>
      </c>
      <c r="N25" s="40">
        <v>9000</v>
      </c>
      <c r="O25" s="41">
        <v>0.08</v>
      </c>
      <c r="P25" s="38">
        <f t="shared" si="9"/>
        <v>720</v>
      </c>
      <c r="Q25" s="38">
        <f t="shared" si="10"/>
        <v>25113.6</v>
      </c>
      <c r="R25" s="38">
        <f t="shared" si="2"/>
        <v>0</v>
      </c>
      <c r="S25" s="41">
        <v>0</v>
      </c>
      <c r="T25" s="38">
        <f t="shared" si="3"/>
        <v>2511.36</v>
      </c>
      <c r="U25" s="41">
        <v>0.1</v>
      </c>
      <c r="V25" s="38">
        <f t="shared" si="4"/>
        <v>10045.44</v>
      </c>
      <c r="W25" s="41">
        <f t="shared" si="5"/>
        <v>0.4</v>
      </c>
      <c r="X25" s="38">
        <f t="shared" si="6"/>
        <v>5022.72</v>
      </c>
      <c r="Y25" s="41">
        <v>0.2</v>
      </c>
      <c r="Z25" s="38">
        <f t="shared" si="7"/>
        <v>5022.72</v>
      </c>
      <c r="AA25" s="41">
        <v>0.2</v>
      </c>
      <c r="AB25" s="38">
        <f t="shared" si="8"/>
        <v>12556.8</v>
      </c>
      <c r="AC25" s="53">
        <v>0.5</v>
      </c>
    </row>
    <row r="26" s="3" customFormat="1" ht="91" customHeight="1" spans="1:29">
      <c r="A26" s="21">
        <v>21</v>
      </c>
      <c r="B26" s="25" t="s">
        <v>48</v>
      </c>
      <c r="C26" s="25" t="s">
        <v>49</v>
      </c>
      <c r="D26" s="25" t="s">
        <v>54</v>
      </c>
      <c r="E26" s="22" t="s">
        <v>31</v>
      </c>
      <c r="F26" s="25" t="s">
        <v>73</v>
      </c>
      <c r="G26" s="25" t="s">
        <v>74</v>
      </c>
      <c r="H26" s="25" t="s">
        <v>74</v>
      </c>
      <c r="I26" s="25" t="s">
        <v>72</v>
      </c>
      <c r="J26" s="46">
        <v>46112</v>
      </c>
      <c r="K26" s="46">
        <v>46112</v>
      </c>
      <c r="L26" s="46">
        <v>46112</v>
      </c>
      <c r="M26" s="40">
        <v>33</v>
      </c>
      <c r="N26" s="40">
        <v>9000</v>
      </c>
      <c r="O26" s="41">
        <v>0.08</v>
      </c>
      <c r="P26" s="38">
        <f t="shared" si="9"/>
        <v>720</v>
      </c>
      <c r="Q26" s="38">
        <f t="shared" si="10"/>
        <v>23760</v>
      </c>
      <c r="R26" s="38">
        <f t="shared" si="2"/>
        <v>0</v>
      </c>
      <c r="S26" s="41">
        <v>0</v>
      </c>
      <c r="T26" s="38">
        <f t="shared" si="3"/>
        <v>2376</v>
      </c>
      <c r="U26" s="41">
        <v>0.1</v>
      </c>
      <c r="V26" s="38">
        <f t="shared" si="4"/>
        <v>9504</v>
      </c>
      <c r="W26" s="41">
        <f t="shared" si="5"/>
        <v>0.4</v>
      </c>
      <c r="X26" s="38">
        <f t="shared" si="6"/>
        <v>4752</v>
      </c>
      <c r="Y26" s="41">
        <v>0.2</v>
      </c>
      <c r="Z26" s="38">
        <f t="shared" si="7"/>
        <v>4752</v>
      </c>
      <c r="AA26" s="41">
        <v>0.2</v>
      </c>
      <c r="AB26" s="38">
        <f t="shared" si="8"/>
        <v>11880</v>
      </c>
      <c r="AC26" s="53">
        <v>0.5</v>
      </c>
    </row>
  </sheetData>
  <mergeCells count="26">
    <mergeCell ref="A1:AC1"/>
    <mergeCell ref="A2:C2"/>
    <mergeCell ref="O2:AC2"/>
    <mergeCell ref="R3:S3"/>
    <mergeCell ref="T3:U3"/>
    <mergeCell ref="V3:W3"/>
    <mergeCell ref="X3:Y3"/>
    <mergeCell ref="Z3:AA3"/>
    <mergeCell ref="AB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</mergeCells>
  <pageMargins left="0.156944444444444" right="0.156944444444444" top="0.393055555555556" bottom="0.0388888888888889" header="0.156944444444444" footer="0.0388888888888889"/>
  <pageSetup paperSize="9" scale="3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吕慧欣1665715330877</dc:creator>
  <cp:lastModifiedBy>Administrator</cp:lastModifiedBy>
  <dcterms:created xsi:type="dcterms:W3CDTF">2024-06-20T07:45:00Z</dcterms:created>
  <cp:lastPrinted>2024-09-30T04:27:00Z</cp:lastPrinted>
  <dcterms:modified xsi:type="dcterms:W3CDTF">2026-05-14T08:46:17Z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KSOReadingLayout">
    <vt:bool>false</vt:bool>
  </property>
  <property fmtid="{D5CDD505-2E9C-101B-9397-08002B2CF9AE}" pid="4" name="ICV">
    <vt:lpwstr>E8B8045D7A44411ABB14AAD8566E5671_12</vt:lpwstr>
  </property>
  <property fmtid="{D5CDD505-2E9C-101B-9397-08002B2CF9AE}" pid="5" name="CalculationRule">
    <vt:i4>0</vt:i4>
  </property>
</Properties>
</file>