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24225" windowHeight="12465"/>
  </bookViews>
  <sheets>
    <sheet name="Sheet1" sheetId="1" r:id="rId1"/>
  </sheets>
  <definedNames>
    <definedName name="_xlnm._FilterDatabase" localSheetId="0" hidden="1">Sheet1!$A$4:$AI$4</definedName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<sst xmlns="http://schemas.openxmlformats.org/spreadsheetml/2006/main" count="270" uniqueCount="81">
  <si>
    <t>2025年第四季度政策性农业保险投保明细表</t>
  </si>
  <si>
    <r>
      <rPr>
        <sz val="14"/>
        <rFont val="宋体"/>
        <charset val="134"/>
      </rPr>
      <t>单位：元</t>
    </r>
    <r>
      <rPr>
        <sz val="14"/>
        <rFont val="Times New Roman"/>
        <charset val="134"/>
      </rPr>
      <t>/</t>
    </r>
    <r>
      <rPr>
        <sz val="14"/>
        <rFont val="宋体"/>
        <charset val="134"/>
      </rPr>
      <t>亩（头），亩，头，元（数据精确到分）</t>
    </r>
  </si>
  <si>
    <t>序号</t>
  </si>
  <si>
    <t>地级市</t>
  </si>
  <si>
    <t>县（区）</t>
  </si>
  <si>
    <t>中央险种/省级险种</t>
  </si>
  <si>
    <t>险种名称
（严格按照省实施目录名称及顺序填写）</t>
  </si>
  <si>
    <t>保险标的</t>
  </si>
  <si>
    <t>保单中特别约定或备注栏与参考保额和费率信息相关内容（如保险标的项目只写了蔬菜，在备注露地或大棚）</t>
  </si>
  <si>
    <t>承保机构</t>
  </si>
  <si>
    <t>保单号</t>
  </si>
  <si>
    <t>投保人</t>
  </si>
  <si>
    <t>被保险人</t>
  </si>
  <si>
    <t>投保险人联系地址</t>
  </si>
  <si>
    <t>标的地点及方位</t>
  </si>
  <si>
    <t>签单时间</t>
  </si>
  <si>
    <t>起保时间</t>
  </si>
  <si>
    <t>终保时间</t>
  </si>
  <si>
    <t>投保面积/投保数量</t>
  </si>
  <si>
    <t>单位保额（元）</t>
  </si>
  <si>
    <t>保险费率</t>
  </si>
  <si>
    <t>单位保费（元）</t>
  </si>
  <si>
    <t>保费（元）</t>
  </si>
  <si>
    <t>中央财政补贴（元）</t>
  </si>
  <si>
    <t>省级财政补贴（元）</t>
  </si>
  <si>
    <t>市县财政补贴（元）</t>
  </si>
  <si>
    <t>市财政补贴（元）</t>
  </si>
  <si>
    <t>区（县）财政补贴（元）</t>
  </si>
  <si>
    <t>农户承担（元）</t>
  </si>
  <si>
    <t>金额</t>
  </si>
  <si>
    <t>比例</t>
  </si>
  <si>
    <t>总计</t>
  </si>
  <si>
    <t>东莞市</t>
  </si>
  <si>
    <t>沙田镇</t>
  </si>
  <si>
    <t>中央险种</t>
  </si>
  <si>
    <t>玉米完全成本</t>
  </si>
  <si>
    <t>甜玉米</t>
  </si>
  <si>
    <t>人保财险</t>
  </si>
  <si>
    <t>PPRA20254419N000000013</t>
  </si>
  <si>
    <t>周群弟</t>
  </si>
  <si>
    <t>广东省东莞市东莞市沙田镇福禄沙村</t>
  </si>
  <si>
    <t>水稻完全成本</t>
  </si>
  <si>
    <t>水稻</t>
  </si>
  <si>
    <t>P9WO20254419N000000096</t>
  </si>
  <si>
    <t>东莞市道和农业发展有限公司</t>
  </si>
  <si>
    <t>广东省东莞市东莞市沙田镇和安村</t>
  </si>
  <si>
    <t>P9WO20254419N000000094</t>
  </si>
  <si>
    <t>广东省东莞市东莞市沙田镇大流村</t>
  </si>
  <si>
    <t>P9WO20254419N000000095</t>
  </si>
  <si>
    <t>广东省东莞市东莞市沙田镇中围村</t>
  </si>
  <si>
    <t>省级险种</t>
  </si>
  <si>
    <t>露地蔬菜</t>
  </si>
  <si>
    <t>露地叶菜</t>
  </si>
  <si>
    <t>P87820254419N000000039</t>
  </si>
  <si>
    <t>西太隆东头围12户</t>
  </si>
  <si>
    <t xml:space="preserve"> 田家吉等12户 </t>
  </si>
  <si>
    <t>广东省东莞市东莞市沙田镇西太隆村</t>
  </si>
  <si>
    <t>P87820254419N000000038</t>
  </si>
  <si>
    <t>西太隆永隆9户</t>
  </si>
  <si>
    <t>钟永等9户</t>
  </si>
  <si>
    <t>市县险种</t>
  </si>
  <si>
    <t>东莞市水产养殖综合保险</t>
  </si>
  <si>
    <t>南美白对虾</t>
  </si>
  <si>
    <t>P7M720254419N000000113</t>
  </si>
  <si>
    <t>连莹星</t>
  </si>
  <si>
    <t>广东省东莞市东莞市沙田镇民田村</t>
  </si>
  <si>
    <t>四大家鱼</t>
  </si>
  <si>
    <t>罗氏虾</t>
  </si>
  <si>
    <t>P7M720254419N000000114</t>
  </si>
  <si>
    <t>陈转娣</t>
  </si>
  <si>
    <t>广东省东莞市东莞市沙田镇穗丰年村</t>
  </si>
  <si>
    <t>P7M720254419N000000118</t>
  </si>
  <si>
    <t>郭近年</t>
  </si>
  <si>
    <t>广东省东莞市东莞市沙田镇泥洲村</t>
  </si>
  <si>
    <t>P7M720254419N000000121</t>
  </si>
  <si>
    <t>凌云波</t>
  </si>
  <si>
    <t>广东省东莞市东莞市沙田镇齐沙村</t>
  </si>
  <si>
    <t>P7M720254419N000000122</t>
  </si>
  <si>
    <t>苏远志</t>
  </si>
  <si>
    <t>P7M720254419N000000123</t>
  </si>
  <si>
    <t>陈锦田</t>
  </si>
</sst>
</file>

<file path=xl/styles.xml><?xml version="1.0" encoding="utf-8"?>
<styleSheet xmlns="http://schemas.openxmlformats.org/spreadsheetml/2006/main">
  <numFmts count="7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7" formatCode="0.00_ "/>
    <numFmt numFmtId="178" formatCode="0.0%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b/>
      <sz val="14"/>
      <color theme="1"/>
      <name val="宋体"/>
      <charset val="134"/>
    </font>
    <font>
      <b/>
      <sz val="14"/>
      <name val="宋体"/>
      <charset val="134"/>
    </font>
    <font>
      <sz val="12"/>
      <color theme="1"/>
      <name val="宋体"/>
      <charset val="134"/>
    </font>
    <font>
      <sz val="12"/>
      <name val="Times New Roman"/>
      <charset val="134"/>
    </font>
    <font>
      <sz val="36"/>
      <name val="方正小标宋简体"/>
      <charset val="134"/>
    </font>
    <font>
      <b/>
      <sz val="12"/>
      <name val="黑体"/>
      <charset val="134"/>
    </font>
    <font>
      <sz val="12"/>
      <name val="黑体"/>
      <charset val="134"/>
    </font>
    <font>
      <sz val="14"/>
      <color theme="1"/>
      <name val="黑体"/>
      <charset val="134"/>
    </font>
    <font>
      <sz val="14"/>
      <name val="黑体"/>
      <charset val="134"/>
    </font>
    <font>
      <sz val="14"/>
      <name val="Times New Roman"/>
      <charset val="134"/>
    </font>
    <font>
      <sz val="12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8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/>
    <xf numFmtId="0" fontId="26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9" fillId="20" borderId="9" applyNumberFormat="0" applyAlignment="0" applyProtection="0">
      <alignment vertical="center"/>
    </xf>
    <xf numFmtId="0" fontId="27" fillId="20" borderId="4" applyNumberFormat="0" applyAlignment="0" applyProtection="0">
      <alignment vertical="center"/>
    </xf>
    <xf numFmtId="0" fontId="24" fillId="17" borderId="8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8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49" fontId="1" fillId="0" borderId="0" xfId="0" applyNumberFormat="1" applyFont="1" applyFill="1" applyAlignment="1">
      <alignment horizontal="center" vertical="center"/>
    </xf>
    <xf numFmtId="14" fontId="1" fillId="0" borderId="0" xfId="0" applyNumberFormat="1" applyFont="1" applyFill="1" applyAlignment="1">
      <alignment vertical="center" wrapText="1"/>
    </xf>
    <xf numFmtId="14" fontId="1" fillId="0" borderId="0" xfId="0" applyNumberFormat="1" applyFont="1" applyFill="1">
      <alignment vertical="center"/>
    </xf>
    <xf numFmtId="177" fontId="7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center" vertical="center"/>
    </xf>
    <xf numFmtId="10" fontId="7" fillId="0" borderId="0" xfId="0" applyNumberFormat="1" applyFont="1" applyFill="1" applyAlignment="1">
      <alignment horizontal="center" vertical="center"/>
    </xf>
    <xf numFmtId="43" fontId="7" fillId="0" borderId="0" xfId="8" applyFont="1" applyFill="1" applyAlignment="1">
      <alignment horizontal="center" vertical="center"/>
    </xf>
    <xf numFmtId="9" fontId="7" fillId="0" borderId="0" xfId="0" applyNumberFormat="1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177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77" fontId="11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 wrapText="1"/>
    </xf>
    <xf numFmtId="14" fontId="2" fillId="0" borderId="0" xfId="0" applyNumberFormat="1" applyFont="1" applyFill="1" applyAlignment="1">
      <alignment horizontal="center" vertical="center"/>
    </xf>
    <xf numFmtId="49" fontId="9" fillId="0" borderId="2" xfId="0" applyNumberFormat="1" applyFont="1" applyFill="1" applyBorder="1" applyAlignment="1">
      <alignment horizontal="center" vertical="center"/>
    </xf>
    <xf numFmtId="14" fontId="9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/>
    </xf>
    <xf numFmtId="14" fontId="10" fillId="0" borderId="2" xfId="0" applyNumberFormat="1" applyFont="1" applyFill="1" applyBorder="1" applyAlignment="1">
      <alignment horizontal="center" vertical="center" wrapText="1"/>
    </xf>
    <xf numFmtId="14" fontId="11" fillId="0" borderId="3" xfId="0" applyNumberFormat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14" fontId="12" fillId="0" borderId="3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14" fontId="6" fillId="0" borderId="0" xfId="0" applyNumberFormat="1" applyFont="1" applyFill="1" applyAlignment="1">
      <alignment vertical="center" wrapText="1"/>
    </xf>
    <xf numFmtId="14" fontId="6" fillId="0" borderId="0" xfId="0" applyNumberFormat="1" applyFont="1" applyFill="1">
      <alignment vertical="center"/>
    </xf>
    <xf numFmtId="14" fontId="1" fillId="0" borderId="0" xfId="0" applyNumberFormat="1" applyFont="1" applyFill="1" applyAlignment="1">
      <alignment vertical="center"/>
    </xf>
    <xf numFmtId="177" fontId="13" fillId="0" borderId="0" xfId="0" applyNumberFormat="1" applyFont="1" applyFill="1" applyAlignment="1">
      <alignment horizontal="center" vertical="center"/>
    </xf>
    <xf numFmtId="176" fontId="13" fillId="0" borderId="0" xfId="0" applyNumberFormat="1" applyFont="1" applyFill="1" applyAlignment="1">
      <alignment horizontal="center" vertical="center"/>
    </xf>
    <xf numFmtId="10" fontId="2" fillId="0" borderId="0" xfId="0" applyNumberFormat="1" applyFont="1" applyFill="1" applyAlignment="1">
      <alignment horizontal="center" vertical="center"/>
    </xf>
    <xf numFmtId="43" fontId="13" fillId="0" borderId="0" xfId="8" applyFont="1" applyFill="1" applyAlignment="1">
      <alignment horizontal="center" vertical="center"/>
    </xf>
    <xf numFmtId="9" fontId="13" fillId="0" borderId="0" xfId="0" applyNumberFormat="1" applyFont="1" applyFill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10" fontId="9" fillId="0" borderId="2" xfId="0" applyNumberFormat="1" applyFont="1" applyFill="1" applyBorder="1" applyAlignment="1">
      <alignment horizontal="center" vertical="center" wrapText="1"/>
    </xf>
    <xf numFmtId="43" fontId="9" fillId="0" borderId="2" xfId="8" applyFont="1" applyFill="1" applyBorder="1" applyAlignment="1">
      <alignment horizontal="center" vertical="center" wrapText="1"/>
    </xf>
    <xf numFmtId="9" fontId="9" fillId="0" borderId="2" xfId="0" applyNumberFormat="1" applyFont="1" applyFill="1" applyBorder="1" applyAlignment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10" fontId="10" fillId="0" borderId="2" xfId="0" applyNumberFormat="1" applyFont="1" applyFill="1" applyBorder="1" applyAlignment="1">
      <alignment horizontal="center" vertical="center" wrapText="1"/>
    </xf>
    <xf numFmtId="177" fontId="10" fillId="0" borderId="2" xfId="8" applyNumberFormat="1" applyFont="1" applyFill="1" applyBorder="1" applyAlignment="1">
      <alignment horizontal="center" vertical="center" wrapText="1"/>
    </xf>
    <xf numFmtId="177" fontId="12" fillId="0" borderId="2" xfId="8" applyNumberFormat="1" applyFont="1" applyFill="1" applyBorder="1" applyAlignment="1">
      <alignment horizontal="center" vertical="center" wrapText="1"/>
    </xf>
    <xf numFmtId="9" fontId="12" fillId="0" borderId="2" xfId="0" applyNumberFormat="1" applyFont="1" applyFill="1" applyBorder="1" applyAlignment="1">
      <alignment horizontal="center" vertical="center" wrapText="1"/>
    </xf>
    <xf numFmtId="177" fontId="11" fillId="0" borderId="3" xfId="0" applyNumberFormat="1" applyFont="1" applyFill="1" applyBorder="1" applyAlignment="1">
      <alignment horizontal="center" vertical="center"/>
    </xf>
    <xf numFmtId="178" fontId="11" fillId="0" borderId="2" xfId="0" applyNumberFormat="1" applyFont="1" applyFill="1" applyBorder="1" applyAlignment="1">
      <alignment horizontal="center" vertical="center" wrapText="1"/>
    </xf>
    <xf numFmtId="177" fontId="11" fillId="0" borderId="2" xfId="8" applyNumberFormat="1" applyFont="1" applyFill="1" applyBorder="1" applyAlignment="1">
      <alignment horizontal="center" vertical="center" wrapText="1"/>
    </xf>
    <xf numFmtId="10" fontId="11" fillId="0" borderId="2" xfId="0" applyNumberFormat="1" applyFont="1" applyFill="1" applyBorder="1" applyAlignment="1">
      <alignment horizontal="center" vertical="center" wrapText="1"/>
    </xf>
    <xf numFmtId="177" fontId="12" fillId="0" borderId="3" xfId="0" applyNumberFormat="1" applyFont="1" applyFill="1" applyBorder="1" applyAlignment="1">
      <alignment horizontal="center" vertical="center"/>
    </xf>
    <xf numFmtId="178" fontId="12" fillId="0" borderId="2" xfId="0" applyNumberFormat="1" applyFont="1" applyFill="1" applyBorder="1" applyAlignment="1">
      <alignment horizontal="center" vertical="center" wrapText="1"/>
    </xf>
    <xf numFmtId="177" fontId="14" fillId="0" borderId="0" xfId="0" applyNumberFormat="1" applyFont="1" applyFill="1" applyAlignment="1">
      <alignment horizontal="center" vertical="center"/>
    </xf>
    <xf numFmtId="176" fontId="14" fillId="0" borderId="0" xfId="0" applyNumberFormat="1" applyFont="1" applyFill="1" applyAlignment="1">
      <alignment horizontal="center" vertical="center"/>
    </xf>
    <xf numFmtId="10" fontId="14" fillId="0" borderId="0" xfId="0" applyNumberFormat="1" applyFont="1" applyFill="1" applyAlignment="1">
      <alignment horizontal="center" vertical="center"/>
    </xf>
    <xf numFmtId="43" fontId="14" fillId="0" borderId="0" xfId="8" applyFont="1" applyFill="1" applyAlignment="1">
      <alignment horizontal="center" vertical="center"/>
    </xf>
    <xf numFmtId="9" fontId="14" fillId="0" borderId="0" xfId="0" applyNumberFormat="1" applyFont="1" applyFill="1" applyAlignment="1">
      <alignment horizontal="center" vertical="center"/>
    </xf>
    <xf numFmtId="9" fontId="2" fillId="0" borderId="0" xfId="0" applyNumberFormat="1" applyFont="1" applyFill="1" applyAlignment="1">
      <alignment horizontal="center" vertical="center"/>
    </xf>
    <xf numFmtId="9" fontId="9" fillId="0" borderId="2" xfId="11" applyNumberFormat="1" applyFont="1" applyFill="1" applyBorder="1" applyAlignment="1">
      <alignment horizontal="center" vertical="center" wrapText="1"/>
    </xf>
    <xf numFmtId="9" fontId="12" fillId="0" borderId="2" xfId="11" applyNumberFormat="1" applyFont="1" applyFill="1" applyBorder="1" applyAlignment="1">
      <alignment horizontal="center" vertical="center" wrapText="1"/>
    </xf>
    <xf numFmtId="178" fontId="11" fillId="0" borderId="2" xfId="11" applyNumberFormat="1" applyFont="1" applyFill="1" applyBorder="1" applyAlignment="1">
      <alignment horizontal="center" vertical="center" wrapText="1"/>
    </xf>
    <xf numFmtId="178" fontId="12" fillId="0" borderId="2" xfId="11" applyNumberFormat="1" applyFont="1" applyFill="1" applyBorder="1" applyAlignment="1">
      <alignment horizontal="center" vertical="center" wrapText="1"/>
    </xf>
    <xf numFmtId="0" fontId="0" fillId="0" borderId="0" xfId="0" applyFo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I27"/>
  <sheetViews>
    <sheetView tabSelected="1" zoomScale="70" zoomScaleNormal="70" workbookViewId="0">
      <selection activeCell="M8" sqref="M8"/>
    </sheetView>
  </sheetViews>
  <sheetFormatPr defaultColWidth="8.55" defaultRowHeight="15.75"/>
  <cols>
    <col min="1" max="1" width="5.55" style="1" customWidth="1"/>
    <col min="2" max="2" width="7.5" style="1" customWidth="1"/>
    <col min="3" max="3" width="8.19166666666667" style="1" customWidth="1"/>
    <col min="4" max="4" width="5.55" style="1" customWidth="1"/>
    <col min="5" max="5" width="8.19166666666667" style="1" customWidth="1"/>
    <col min="6" max="6" width="7.91666666666667" style="7" customWidth="1"/>
    <col min="7" max="7" width="14.3083333333333" style="7" customWidth="1"/>
    <col min="8" max="8" width="9.58333333333333" style="1" customWidth="1"/>
    <col min="9" max="9" width="12.2166666666667" style="8" customWidth="1"/>
    <col min="10" max="11" width="10.6916666666667" style="7" customWidth="1"/>
    <col min="12" max="13" width="12.9166666666667" style="7" customWidth="1"/>
    <col min="14" max="15" width="13.3333333333333" style="9" customWidth="1"/>
    <col min="16" max="16" width="13.3333333333333" style="10" customWidth="1"/>
    <col min="17" max="17" width="10.825" style="11" customWidth="1"/>
    <col min="18" max="18" width="11.6666666666667" style="12" customWidth="1"/>
    <col min="19" max="19" width="8.05833333333333" style="13" customWidth="1"/>
    <col min="20" max="20" width="9.85833333333333" style="14" customWidth="1"/>
    <col min="21" max="21" width="15" style="14" customWidth="1"/>
    <col min="22" max="22" width="12.2166666666667" style="14" customWidth="1"/>
    <col min="23" max="23" width="10.5333333333333" style="15" customWidth="1"/>
    <col min="24" max="24" width="13.1916666666667" style="14" customWidth="1"/>
    <col min="25" max="25" width="8.38333333333333" style="15" customWidth="1"/>
    <col min="26" max="26" width="15.1333333333333" style="14" customWidth="1"/>
    <col min="27" max="27" width="9.85833333333333" style="15" customWidth="1"/>
    <col min="28" max="28" width="14.3" style="14" customWidth="1"/>
    <col min="29" max="29" width="9.44166666666667" style="15" customWidth="1"/>
    <col min="30" max="30" width="13.325" style="14" customWidth="1"/>
    <col min="31" max="31" width="9.30833333333333" style="15" customWidth="1"/>
    <col min="32" max="32" width="14.8583333333333" style="14" customWidth="1"/>
    <col min="33" max="33" width="10.4166666666667" style="15" customWidth="1"/>
    <col min="34" max="34" width="8.55" style="16"/>
    <col min="36" max="16384" width="8.55" style="16"/>
  </cols>
  <sheetData>
    <row r="1" s="1" customFormat="1" ht="39" customHeight="1" spans="1:33">
      <c r="A1" s="17" t="s">
        <v>0</v>
      </c>
      <c r="B1" s="17"/>
      <c r="C1" s="17"/>
      <c r="D1" s="17"/>
      <c r="E1" s="17"/>
      <c r="F1" s="18"/>
      <c r="G1" s="18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</row>
    <row r="2" s="2" customFormat="1" ht="27" customHeight="1" spans="1:33">
      <c r="A2" s="19"/>
      <c r="B2" s="19"/>
      <c r="C2" s="19"/>
      <c r="D2" s="19"/>
      <c r="E2" s="19"/>
      <c r="F2" s="20"/>
      <c r="G2" s="20"/>
      <c r="H2" s="21"/>
      <c r="I2" s="40"/>
      <c r="J2" s="20"/>
      <c r="K2" s="20"/>
      <c r="L2" s="20"/>
      <c r="M2" s="20"/>
      <c r="N2" s="41"/>
      <c r="O2" s="41"/>
      <c r="P2" s="42"/>
      <c r="Q2" s="54"/>
      <c r="R2" s="55"/>
      <c r="S2" s="56" t="s">
        <v>1</v>
      </c>
      <c r="T2" s="57"/>
      <c r="U2" s="57"/>
      <c r="V2" s="57"/>
      <c r="W2" s="58"/>
      <c r="X2" s="57"/>
      <c r="Y2" s="58"/>
      <c r="Z2" s="57"/>
      <c r="AA2" s="79"/>
      <c r="AB2" s="57"/>
      <c r="AC2" s="58"/>
      <c r="AD2" s="57"/>
      <c r="AE2" s="58"/>
      <c r="AF2" s="57"/>
      <c r="AG2" s="58"/>
    </row>
    <row r="3" s="3" customFormat="1" ht="34" customHeight="1" spans="1:33">
      <c r="A3" s="22" t="s">
        <v>2</v>
      </c>
      <c r="B3" s="22" t="s">
        <v>3</v>
      </c>
      <c r="C3" s="22" t="s">
        <v>4</v>
      </c>
      <c r="D3" s="23" t="s">
        <v>5</v>
      </c>
      <c r="E3" s="23" t="s">
        <v>6</v>
      </c>
      <c r="F3" s="24" t="s">
        <v>7</v>
      </c>
      <c r="G3" s="24" t="s">
        <v>8</v>
      </c>
      <c r="H3" s="23" t="s">
        <v>9</v>
      </c>
      <c r="I3" s="43" t="s">
        <v>10</v>
      </c>
      <c r="J3" s="24" t="s">
        <v>11</v>
      </c>
      <c r="K3" s="24" t="s">
        <v>12</v>
      </c>
      <c r="L3" s="24" t="s">
        <v>13</v>
      </c>
      <c r="M3" s="24" t="s">
        <v>14</v>
      </c>
      <c r="N3" s="44" t="s">
        <v>15</v>
      </c>
      <c r="O3" s="44" t="s">
        <v>16</v>
      </c>
      <c r="P3" s="44" t="s">
        <v>17</v>
      </c>
      <c r="Q3" s="24" t="s">
        <v>18</v>
      </c>
      <c r="R3" s="59" t="s">
        <v>19</v>
      </c>
      <c r="S3" s="60" t="s">
        <v>20</v>
      </c>
      <c r="T3" s="61" t="s">
        <v>21</v>
      </c>
      <c r="U3" s="61" t="s">
        <v>22</v>
      </c>
      <c r="V3" s="24" t="s">
        <v>23</v>
      </c>
      <c r="W3" s="24"/>
      <c r="X3" s="24" t="s">
        <v>24</v>
      </c>
      <c r="Y3" s="24"/>
      <c r="Z3" s="24" t="s">
        <v>25</v>
      </c>
      <c r="AA3" s="24"/>
      <c r="AB3" s="24" t="s">
        <v>26</v>
      </c>
      <c r="AC3" s="24"/>
      <c r="AD3" s="24" t="s">
        <v>27</v>
      </c>
      <c r="AE3" s="24"/>
      <c r="AF3" s="24" t="s">
        <v>28</v>
      </c>
      <c r="AG3" s="24"/>
    </row>
    <row r="4" s="3" customFormat="1" ht="88" customHeight="1" spans="1:33">
      <c r="A4" s="22"/>
      <c r="B4" s="22"/>
      <c r="C4" s="22"/>
      <c r="D4" s="23"/>
      <c r="E4" s="23"/>
      <c r="F4" s="24"/>
      <c r="G4" s="24"/>
      <c r="H4" s="23"/>
      <c r="I4" s="43"/>
      <c r="J4" s="24"/>
      <c r="K4" s="24"/>
      <c r="L4" s="24"/>
      <c r="M4" s="24"/>
      <c r="N4" s="44"/>
      <c r="O4" s="44"/>
      <c r="P4" s="44"/>
      <c r="Q4" s="24"/>
      <c r="R4" s="59"/>
      <c r="S4" s="60"/>
      <c r="T4" s="61"/>
      <c r="U4" s="61"/>
      <c r="V4" s="61" t="s">
        <v>29</v>
      </c>
      <c r="W4" s="62" t="s">
        <v>30</v>
      </c>
      <c r="X4" s="61" t="s">
        <v>29</v>
      </c>
      <c r="Y4" s="80" t="s">
        <v>30</v>
      </c>
      <c r="Z4" s="61" t="s">
        <v>29</v>
      </c>
      <c r="AA4" s="62" t="s">
        <v>30</v>
      </c>
      <c r="AB4" s="61" t="s">
        <v>29</v>
      </c>
      <c r="AC4" s="62" t="s">
        <v>30</v>
      </c>
      <c r="AD4" s="61" t="s">
        <v>29</v>
      </c>
      <c r="AE4" s="62" t="s">
        <v>30</v>
      </c>
      <c r="AF4" s="61" t="s">
        <v>29</v>
      </c>
      <c r="AG4" s="80" t="s">
        <v>30</v>
      </c>
    </row>
    <row r="5" s="3" customFormat="1" ht="34" customHeight="1" spans="1:33">
      <c r="A5" s="25"/>
      <c r="B5" s="25"/>
      <c r="C5" s="25"/>
      <c r="D5" s="26"/>
      <c r="E5" s="26" t="s">
        <v>31</v>
      </c>
      <c r="F5" s="27"/>
      <c r="G5" s="27"/>
      <c r="H5" s="26"/>
      <c r="I5" s="45"/>
      <c r="J5" s="27"/>
      <c r="K5" s="27"/>
      <c r="L5" s="27"/>
      <c r="M5" s="27"/>
      <c r="N5" s="46"/>
      <c r="O5" s="46"/>
      <c r="P5" s="46"/>
      <c r="Q5" s="27"/>
      <c r="R5" s="63"/>
      <c r="S5" s="64"/>
      <c r="T5" s="65"/>
      <c r="U5" s="66">
        <f>SUM(U6:U24)</f>
        <v>350963.2</v>
      </c>
      <c r="V5" s="66">
        <f>SUM(V6:V24)</f>
        <v>2353.4</v>
      </c>
      <c r="W5" s="67"/>
      <c r="X5" s="66">
        <f>SUM(X6:X24)</f>
        <v>30103.92</v>
      </c>
      <c r="Y5" s="81"/>
      <c r="Z5" s="66">
        <f>SUM(Z6:Z24)</f>
        <v>155026.28</v>
      </c>
      <c r="AA5" s="67"/>
      <c r="AB5" s="66">
        <f>SUM(AB6:AB24)</f>
        <v>77513.14</v>
      </c>
      <c r="AC5" s="67"/>
      <c r="AD5" s="66">
        <f>SUM(AD6:AD24)</f>
        <v>77513.14</v>
      </c>
      <c r="AE5" s="67"/>
      <c r="AF5" s="66">
        <f>SUM(AF6:AF24)</f>
        <v>163479.6</v>
      </c>
      <c r="AG5" s="81"/>
    </row>
    <row r="6" s="4" customFormat="1" ht="100" customHeight="1" spans="1:33">
      <c r="A6" s="28">
        <v>1</v>
      </c>
      <c r="B6" s="28" t="s">
        <v>32</v>
      </c>
      <c r="C6" s="29" t="s">
        <v>33</v>
      </c>
      <c r="D6" s="30" t="s">
        <v>34</v>
      </c>
      <c r="E6" s="30" t="s">
        <v>35</v>
      </c>
      <c r="F6" s="30" t="s">
        <v>36</v>
      </c>
      <c r="G6" s="30" t="s">
        <v>36</v>
      </c>
      <c r="H6" s="31" t="s">
        <v>37</v>
      </c>
      <c r="I6" s="30" t="s">
        <v>38</v>
      </c>
      <c r="J6" s="30" t="s">
        <v>39</v>
      </c>
      <c r="K6" s="30" t="s">
        <v>39</v>
      </c>
      <c r="L6" s="30" t="s">
        <v>40</v>
      </c>
      <c r="M6" s="30" t="s">
        <v>40</v>
      </c>
      <c r="N6" s="47">
        <v>45994</v>
      </c>
      <c r="O6" s="47">
        <v>45995</v>
      </c>
      <c r="P6" s="47">
        <v>46112</v>
      </c>
      <c r="Q6" s="68">
        <v>60</v>
      </c>
      <c r="R6" s="68">
        <v>1100</v>
      </c>
      <c r="S6" s="69">
        <v>0.04</v>
      </c>
      <c r="T6" s="70">
        <f t="shared" ref="T6:T18" si="0">ROUND(U6/Q6,2)</f>
        <v>44</v>
      </c>
      <c r="U6" s="70">
        <f t="shared" ref="U6:U18" si="1">ROUND(Q6*R6*S6,2)</f>
        <v>2640</v>
      </c>
      <c r="V6" s="70">
        <f t="shared" ref="V6:V18" si="2">ROUND(U6*W6,2)</f>
        <v>924</v>
      </c>
      <c r="W6" s="69">
        <v>0.35</v>
      </c>
      <c r="X6" s="70">
        <f t="shared" ref="X6:X18" si="3">ROUND(U6*Y6,2)</f>
        <v>0</v>
      </c>
      <c r="Y6" s="82">
        <v>0</v>
      </c>
      <c r="Z6" s="70">
        <f t="shared" ref="Z6:Z18" si="4">AB6+AD6</f>
        <v>1716</v>
      </c>
      <c r="AA6" s="69">
        <f t="shared" ref="AA6:AA18" si="5">AC6+AE6</f>
        <v>0.65</v>
      </c>
      <c r="AB6" s="70">
        <f t="shared" ref="AB6:AB18" si="6">ROUND(U6*AC6,2)</f>
        <v>858</v>
      </c>
      <c r="AC6" s="69">
        <v>0.325</v>
      </c>
      <c r="AD6" s="70">
        <f t="shared" ref="AD6:AD18" si="7">ROUND(U6*AE6,2)</f>
        <v>858</v>
      </c>
      <c r="AE6" s="69">
        <v>0.325</v>
      </c>
      <c r="AF6" s="70">
        <f t="shared" ref="AF6:AF18" si="8">U6*AG6</f>
        <v>0</v>
      </c>
      <c r="AG6" s="82">
        <v>0</v>
      </c>
    </row>
    <row r="7" s="4" customFormat="1" ht="100" customHeight="1" spans="1:33">
      <c r="A7" s="28">
        <v>2</v>
      </c>
      <c r="B7" s="28" t="s">
        <v>32</v>
      </c>
      <c r="C7" s="29" t="s">
        <v>33</v>
      </c>
      <c r="D7" s="31" t="s">
        <v>34</v>
      </c>
      <c r="E7" s="30" t="s">
        <v>41</v>
      </c>
      <c r="F7" s="32" t="s">
        <v>42</v>
      </c>
      <c r="G7" s="32" t="s">
        <v>42</v>
      </c>
      <c r="H7" s="31" t="s">
        <v>37</v>
      </c>
      <c r="I7" s="48" t="s">
        <v>43</v>
      </c>
      <c r="J7" s="30" t="s">
        <v>44</v>
      </c>
      <c r="K7" s="30" t="s">
        <v>44</v>
      </c>
      <c r="L7" s="30" t="s">
        <v>45</v>
      </c>
      <c r="M7" s="30" t="s">
        <v>45</v>
      </c>
      <c r="N7" s="47">
        <v>45959</v>
      </c>
      <c r="O7" s="47">
        <v>45961</v>
      </c>
      <c r="P7" s="47">
        <v>46003</v>
      </c>
      <c r="Q7" s="68">
        <v>14</v>
      </c>
      <c r="R7" s="32">
        <v>1250</v>
      </c>
      <c r="S7" s="71">
        <v>0.032</v>
      </c>
      <c r="T7" s="70">
        <f t="shared" si="0"/>
        <v>40</v>
      </c>
      <c r="U7" s="70">
        <f t="shared" si="1"/>
        <v>560</v>
      </c>
      <c r="V7" s="70">
        <f t="shared" si="2"/>
        <v>196</v>
      </c>
      <c r="W7" s="69">
        <v>0.35</v>
      </c>
      <c r="X7" s="70">
        <f t="shared" si="3"/>
        <v>0</v>
      </c>
      <c r="Y7" s="82">
        <v>0</v>
      </c>
      <c r="Z7" s="70">
        <f t="shared" si="4"/>
        <v>364</v>
      </c>
      <c r="AA7" s="69">
        <f t="shared" si="5"/>
        <v>0.65</v>
      </c>
      <c r="AB7" s="70">
        <f t="shared" si="6"/>
        <v>182</v>
      </c>
      <c r="AC7" s="69">
        <v>0.325</v>
      </c>
      <c r="AD7" s="70">
        <f t="shared" si="7"/>
        <v>182</v>
      </c>
      <c r="AE7" s="69">
        <v>0.325</v>
      </c>
      <c r="AF7" s="70">
        <f t="shared" si="8"/>
        <v>0</v>
      </c>
      <c r="AG7" s="82">
        <v>0</v>
      </c>
    </row>
    <row r="8" s="4" customFormat="1" ht="100" customHeight="1" spans="1:33">
      <c r="A8" s="28">
        <v>3</v>
      </c>
      <c r="B8" s="28" t="s">
        <v>32</v>
      </c>
      <c r="C8" s="29" t="s">
        <v>33</v>
      </c>
      <c r="D8" s="31" t="s">
        <v>34</v>
      </c>
      <c r="E8" s="30" t="s">
        <v>41</v>
      </c>
      <c r="F8" s="32" t="s">
        <v>42</v>
      </c>
      <c r="G8" s="32" t="s">
        <v>42</v>
      </c>
      <c r="H8" s="31" t="s">
        <v>37</v>
      </c>
      <c r="I8" s="48" t="s">
        <v>46</v>
      </c>
      <c r="J8" s="30" t="s">
        <v>44</v>
      </c>
      <c r="K8" s="30" t="s">
        <v>44</v>
      </c>
      <c r="L8" s="30" t="s">
        <v>47</v>
      </c>
      <c r="M8" s="30" t="s">
        <v>47</v>
      </c>
      <c r="N8" s="47">
        <v>45959</v>
      </c>
      <c r="O8" s="47">
        <v>45961</v>
      </c>
      <c r="P8" s="47">
        <v>46022</v>
      </c>
      <c r="Q8" s="68">
        <v>27.5</v>
      </c>
      <c r="R8" s="32">
        <v>1250</v>
      </c>
      <c r="S8" s="71">
        <v>0.032</v>
      </c>
      <c r="T8" s="70">
        <f t="shared" si="0"/>
        <v>40</v>
      </c>
      <c r="U8" s="70">
        <f t="shared" si="1"/>
        <v>1100</v>
      </c>
      <c r="V8" s="70">
        <f t="shared" si="2"/>
        <v>385</v>
      </c>
      <c r="W8" s="69">
        <v>0.35</v>
      </c>
      <c r="X8" s="70">
        <f t="shared" si="3"/>
        <v>0</v>
      </c>
      <c r="Y8" s="82">
        <v>0</v>
      </c>
      <c r="Z8" s="70">
        <f t="shared" si="4"/>
        <v>715</v>
      </c>
      <c r="AA8" s="69">
        <f t="shared" si="5"/>
        <v>0.65</v>
      </c>
      <c r="AB8" s="70">
        <f t="shared" si="6"/>
        <v>357.5</v>
      </c>
      <c r="AC8" s="69">
        <v>0.325</v>
      </c>
      <c r="AD8" s="70">
        <f t="shared" si="7"/>
        <v>357.5</v>
      </c>
      <c r="AE8" s="69">
        <v>0.325</v>
      </c>
      <c r="AF8" s="70">
        <f t="shared" si="8"/>
        <v>0</v>
      </c>
      <c r="AG8" s="82">
        <v>0</v>
      </c>
    </row>
    <row r="9" s="4" customFormat="1" ht="100" customHeight="1" spans="1:33">
      <c r="A9" s="28">
        <v>4</v>
      </c>
      <c r="B9" s="28" t="s">
        <v>32</v>
      </c>
      <c r="C9" s="29" t="s">
        <v>33</v>
      </c>
      <c r="D9" s="31" t="s">
        <v>34</v>
      </c>
      <c r="E9" s="30" t="s">
        <v>41</v>
      </c>
      <c r="F9" s="32" t="s">
        <v>42</v>
      </c>
      <c r="G9" s="32" t="s">
        <v>42</v>
      </c>
      <c r="H9" s="31" t="s">
        <v>37</v>
      </c>
      <c r="I9" s="48" t="s">
        <v>48</v>
      </c>
      <c r="J9" s="30" t="s">
        <v>44</v>
      </c>
      <c r="K9" s="30" t="s">
        <v>44</v>
      </c>
      <c r="L9" s="30" t="s">
        <v>49</v>
      </c>
      <c r="M9" s="30" t="s">
        <v>49</v>
      </c>
      <c r="N9" s="47">
        <v>45959</v>
      </c>
      <c r="O9" s="47">
        <v>45961</v>
      </c>
      <c r="P9" s="47">
        <v>46022</v>
      </c>
      <c r="Q9" s="68">
        <v>60.6</v>
      </c>
      <c r="R9" s="32">
        <v>1250</v>
      </c>
      <c r="S9" s="71">
        <v>0.032</v>
      </c>
      <c r="T9" s="70">
        <f t="shared" si="0"/>
        <v>40</v>
      </c>
      <c r="U9" s="70">
        <f t="shared" si="1"/>
        <v>2424</v>
      </c>
      <c r="V9" s="70">
        <f t="shared" si="2"/>
        <v>848.4</v>
      </c>
      <c r="W9" s="69">
        <v>0.35</v>
      </c>
      <c r="X9" s="70">
        <f t="shared" si="3"/>
        <v>0</v>
      </c>
      <c r="Y9" s="82">
        <v>0</v>
      </c>
      <c r="Z9" s="70">
        <f t="shared" si="4"/>
        <v>1575.6</v>
      </c>
      <c r="AA9" s="69">
        <f t="shared" si="5"/>
        <v>0.65</v>
      </c>
      <c r="AB9" s="70">
        <f t="shared" si="6"/>
        <v>787.8</v>
      </c>
      <c r="AC9" s="69">
        <v>0.325</v>
      </c>
      <c r="AD9" s="70">
        <f t="shared" si="7"/>
        <v>787.8</v>
      </c>
      <c r="AE9" s="69">
        <v>0.325</v>
      </c>
      <c r="AF9" s="70">
        <f t="shared" si="8"/>
        <v>0</v>
      </c>
      <c r="AG9" s="82">
        <v>0</v>
      </c>
    </row>
    <row r="10" s="5" customFormat="1" ht="100" customHeight="1" spans="1:33">
      <c r="A10" s="28">
        <v>5</v>
      </c>
      <c r="B10" s="33" t="s">
        <v>32</v>
      </c>
      <c r="C10" s="34" t="s">
        <v>33</v>
      </c>
      <c r="D10" s="35" t="s">
        <v>50</v>
      </c>
      <c r="E10" s="35" t="s">
        <v>51</v>
      </c>
      <c r="F10" s="35" t="s">
        <v>52</v>
      </c>
      <c r="G10" s="35" t="s">
        <v>52</v>
      </c>
      <c r="H10" s="36" t="s">
        <v>37</v>
      </c>
      <c r="I10" s="35" t="s">
        <v>53</v>
      </c>
      <c r="J10" s="35" t="s">
        <v>54</v>
      </c>
      <c r="K10" s="35" t="s">
        <v>55</v>
      </c>
      <c r="L10" s="35" t="s">
        <v>56</v>
      </c>
      <c r="M10" s="35" t="s">
        <v>56</v>
      </c>
      <c r="N10" s="49">
        <v>45986</v>
      </c>
      <c r="O10" s="49">
        <v>45988</v>
      </c>
      <c r="P10" s="49">
        <v>46352</v>
      </c>
      <c r="Q10" s="72">
        <v>605</v>
      </c>
      <c r="R10" s="72">
        <v>900</v>
      </c>
      <c r="S10" s="73">
        <v>0.08</v>
      </c>
      <c r="T10" s="66">
        <f t="shared" si="0"/>
        <v>72</v>
      </c>
      <c r="U10" s="66">
        <f t="shared" si="1"/>
        <v>43560</v>
      </c>
      <c r="V10" s="66">
        <f t="shared" si="2"/>
        <v>0</v>
      </c>
      <c r="W10" s="73">
        <v>0</v>
      </c>
      <c r="X10" s="66">
        <f t="shared" si="3"/>
        <v>2178</v>
      </c>
      <c r="Y10" s="73">
        <v>0.05</v>
      </c>
      <c r="Z10" s="66">
        <f t="shared" si="4"/>
        <v>23958</v>
      </c>
      <c r="AA10" s="73">
        <f t="shared" si="5"/>
        <v>0.55</v>
      </c>
      <c r="AB10" s="66">
        <f t="shared" si="6"/>
        <v>11979</v>
      </c>
      <c r="AC10" s="73">
        <v>0.275</v>
      </c>
      <c r="AD10" s="66">
        <f t="shared" si="7"/>
        <v>11979</v>
      </c>
      <c r="AE10" s="73">
        <v>0.275</v>
      </c>
      <c r="AF10" s="66">
        <f t="shared" si="8"/>
        <v>17424</v>
      </c>
      <c r="AG10" s="83">
        <v>0.4</v>
      </c>
    </row>
    <row r="11" s="5" customFormat="1" ht="100" customHeight="1" spans="1:33">
      <c r="A11" s="28">
        <v>6</v>
      </c>
      <c r="B11" s="33" t="s">
        <v>32</v>
      </c>
      <c r="C11" s="34" t="s">
        <v>33</v>
      </c>
      <c r="D11" s="35" t="s">
        <v>50</v>
      </c>
      <c r="E11" s="35" t="s">
        <v>51</v>
      </c>
      <c r="F11" s="35" t="s">
        <v>52</v>
      </c>
      <c r="G11" s="35" t="s">
        <v>52</v>
      </c>
      <c r="H11" s="36" t="s">
        <v>37</v>
      </c>
      <c r="I11" s="35" t="s">
        <v>57</v>
      </c>
      <c r="J11" s="35" t="s">
        <v>58</v>
      </c>
      <c r="K11" s="35" t="s">
        <v>59</v>
      </c>
      <c r="L11" s="35" t="s">
        <v>56</v>
      </c>
      <c r="M11" s="35" t="s">
        <v>56</v>
      </c>
      <c r="N11" s="49">
        <v>45986</v>
      </c>
      <c r="O11" s="49">
        <v>45988</v>
      </c>
      <c r="P11" s="49">
        <v>46352</v>
      </c>
      <c r="Q11" s="72">
        <v>595</v>
      </c>
      <c r="R11" s="72">
        <v>900</v>
      </c>
      <c r="S11" s="73">
        <v>0.08</v>
      </c>
      <c r="T11" s="66">
        <f t="shared" si="0"/>
        <v>72</v>
      </c>
      <c r="U11" s="66">
        <f t="shared" si="1"/>
        <v>42840</v>
      </c>
      <c r="V11" s="66">
        <f t="shared" si="2"/>
        <v>0</v>
      </c>
      <c r="W11" s="73">
        <v>0</v>
      </c>
      <c r="X11" s="66">
        <f t="shared" si="3"/>
        <v>2142</v>
      </c>
      <c r="Y11" s="73">
        <v>0.05</v>
      </c>
      <c r="Z11" s="66">
        <f t="shared" si="4"/>
        <v>23562</v>
      </c>
      <c r="AA11" s="73">
        <f t="shared" si="5"/>
        <v>0.55</v>
      </c>
      <c r="AB11" s="66">
        <f t="shared" si="6"/>
        <v>11781</v>
      </c>
      <c r="AC11" s="73">
        <v>0.275</v>
      </c>
      <c r="AD11" s="66">
        <f t="shared" si="7"/>
        <v>11781</v>
      </c>
      <c r="AE11" s="73">
        <v>0.275</v>
      </c>
      <c r="AF11" s="66">
        <f t="shared" si="8"/>
        <v>17136</v>
      </c>
      <c r="AG11" s="83">
        <v>0.4</v>
      </c>
    </row>
    <row r="12" s="4" customFormat="1" ht="100" customHeight="1" spans="1:33">
      <c r="A12" s="28">
        <v>7</v>
      </c>
      <c r="B12" s="28" t="s">
        <v>32</v>
      </c>
      <c r="C12" s="29" t="s">
        <v>33</v>
      </c>
      <c r="D12" s="30" t="s">
        <v>60</v>
      </c>
      <c r="E12" s="30" t="s">
        <v>61</v>
      </c>
      <c r="F12" s="30" t="s">
        <v>62</v>
      </c>
      <c r="G12" s="30" t="s">
        <v>62</v>
      </c>
      <c r="H12" s="31" t="s">
        <v>37</v>
      </c>
      <c r="I12" s="30" t="s">
        <v>63</v>
      </c>
      <c r="J12" s="30" t="s">
        <v>64</v>
      </c>
      <c r="K12" s="30" t="s">
        <v>64</v>
      </c>
      <c r="L12" s="30" t="s">
        <v>65</v>
      </c>
      <c r="M12" s="30" t="s">
        <v>65</v>
      </c>
      <c r="N12" s="47">
        <v>45992</v>
      </c>
      <c r="O12" s="47">
        <v>45994</v>
      </c>
      <c r="P12" s="47">
        <v>46358</v>
      </c>
      <c r="Q12" s="68">
        <v>30</v>
      </c>
      <c r="R12" s="68">
        <v>9000</v>
      </c>
      <c r="S12" s="69">
        <v>0.08</v>
      </c>
      <c r="T12" s="70">
        <f t="shared" si="0"/>
        <v>720</v>
      </c>
      <c r="U12" s="70">
        <f t="shared" si="1"/>
        <v>21600</v>
      </c>
      <c r="V12" s="70">
        <f t="shared" si="2"/>
        <v>0</v>
      </c>
      <c r="W12" s="69">
        <v>0</v>
      </c>
      <c r="X12" s="70">
        <f t="shared" si="3"/>
        <v>2160</v>
      </c>
      <c r="Y12" s="69">
        <v>0.1</v>
      </c>
      <c r="Z12" s="70">
        <f t="shared" si="4"/>
        <v>8640</v>
      </c>
      <c r="AA12" s="69">
        <f t="shared" si="5"/>
        <v>0.4</v>
      </c>
      <c r="AB12" s="70">
        <f t="shared" si="6"/>
        <v>4320</v>
      </c>
      <c r="AC12" s="69">
        <v>0.2</v>
      </c>
      <c r="AD12" s="70">
        <f t="shared" si="7"/>
        <v>4320</v>
      </c>
      <c r="AE12" s="69">
        <v>0.2</v>
      </c>
      <c r="AF12" s="70">
        <f t="shared" si="8"/>
        <v>10800</v>
      </c>
      <c r="AG12" s="82">
        <v>0.5</v>
      </c>
    </row>
    <row r="13" s="4" customFormat="1" ht="100" customHeight="1" spans="1:33">
      <c r="A13" s="28">
        <v>8</v>
      </c>
      <c r="B13" s="28" t="s">
        <v>32</v>
      </c>
      <c r="C13" s="29" t="s">
        <v>33</v>
      </c>
      <c r="D13" s="30" t="s">
        <v>60</v>
      </c>
      <c r="E13" s="30" t="s">
        <v>61</v>
      </c>
      <c r="F13" s="30" t="s">
        <v>66</v>
      </c>
      <c r="G13" s="30" t="s">
        <v>66</v>
      </c>
      <c r="H13" s="31" t="s">
        <v>37</v>
      </c>
      <c r="I13" s="30" t="s">
        <v>63</v>
      </c>
      <c r="J13" s="30" t="s">
        <v>64</v>
      </c>
      <c r="K13" s="30" t="s">
        <v>64</v>
      </c>
      <c r="L13" s="30" t="s">
        <v>65</v>
      </c>
      <c r="M13" s="30" t="s">
        <v>65</v>
      </c>
      <c r="N13" s="47">
        <v>45992</v>
      </c>
      <c r="O13" s="47">
        <v>45994</v>
      </c>
      <c r="P13" s="47">
        <v>46358</v>
      </c>
      <c r="Q13" s="68">
        <v>17.97</v>
      </c>
      <c r="R13" s="68">
        <v>9000</v>
      </c>
      <c r="S13" s="69">
        <v>0.08</v>
      </c>
      <c r="T13" s="70">
        <f t="shared" si="0"/>
        <v>720</v>
      </c>
      <c r="U13" s="70">
        <f t="shared" si="1"/>
        <v>12938.4</v>
      </c>
      <c r="V13" s="70">
        <f t="shared" si="2"/>
        <v>0</v>
      </c>
      <c r="W13" s="69">
        <v>0</v>
      </c>
      <c r="X13" s="70">
        <f t="shared" si="3"/>
        <v>1293.84</v>
      </c>
      <c r="Y13" s="69">
        <v>0.1</v>
      </c>
      <c r="Z13" s="70">
        <f t="shared" si="4"/>
        <v>5175.36</v>
      </c>
      <c r="AA13" s="69">
        <f t="shared" si="5"/>
        <v>0.4</v>
      </c>
      <c r="AB13" s="70">
        <f t="shared" si="6"/>
        <v>2587.68</v>
      </c>
      <c r="AC13" s="69">
        <v>0.2</v>
      </c>
      <c r="AD13" s="70">
        <f t="shared" si="7"/>
        <v>2587.68</v>
      </c>
      <c r="AE13" s="69">
        <v>0.2</v>
      </c>
      <c r="AF13" s="70">
        <f t="shared" si="8"/>
        <v>6469.2</v>
      </c>
      <c r="AG13" s="82">
        <v>0.5</v>
      </c>
    </row>
    <row r="14" s="4" customFormat="1" ht="100" customHeight="1" spans="1:33">
      <c r="A14" s="28">
        <v>9</v>
      </c>
      <c r="B14" s="28" t="s">
        <v>32</v>
      </c>
      <c r="C14" s="29" t="s">
        <v>33</v>
      </c>
      <c r="D14" s="30" t="s">
        <v>60</v>
      </c>
      <c r="E14" s="30" t="s">
        <v>61</v>
      </c>
      <c r="F14" s="30" t="s">
        <v>67</v>
      </c>
      <c r="G14" s="30" t="s">
        <v>67</v>
      </c>
      <c r="H14" s="31" t="s">
        <v>37</v>
      </c>
      <c r="I14" s="30" t="s">
        <v>63</v>
      </c>
      <c r="J14" s="30" t="s">
        <v>64</v>
      </c>
      <c r="K14" s="30" t="s">
        <v>64</v>
      </c>
      <c r="L14" s="30" t="s">
        <v>65</v>
      </c>
      <c r="M14" s="30" t="s">
        <v>65</v>
      </c>
      <c r="N14" s="47">
        <v>45992</v>
      </c>
      <c r="O14" s="47">
        <v>45994</v>
      </c>
      <c r="P14" s="47">
        <v>46358</v>
      </c>
      <c r="Q14" s="68">
        <v>20</v>
      </c>
      <c r="R14" s="68">
        <v>9000</v>
      </c>
      <c r="S14" s="69">
        <v>0.08</v>
      </c>
      <c r="T14" s="70">
        <f t="shared" si="0"/>
        <v>720</v>
      </c>
      <c r="U14" s="70">
        <f t="shared" si="1"/>
        <v>14400</v>
      </c>
      <c r="V14" s="70">
        <f t="shared" si="2"/>
        <v>0</v>
      </c>
      <c r="W14" s="69">
        <v>0</v>
      </c>
      <c r="X14" s="70">
        <f t="shared" si="3"/>
        <v>1440</v>
      </c>
      <c r="Y14" s="69">
        <v>0.1</v>
      </c>
      <c r="Z14" s="70">
        <f t="shared" si="4"/>
        <v>5760</v>
      </c>
      <c r="AA14" s="69">
        <f t="shared" si="5"/>
        <v>0.4</v>
      </c>
      <c r="AB14" s="70">
        <f t="shared" si="6"/>
        <v>2880</v>
      </c>
      <c r="AC14" s="69">
        <v>0.2</v>
      </c>
      <c r="AD14" s="70">
        <f t="shared" si="7"/>
        <v>2880</v>
      </c>
      <c r="AE14" s="69">
        <v>0.2</v>
      </c>
      <c r="AF14" s="70">
        <f t="shared" si="8"/>
        <v>7200</v>
      </c>
      <c r="AG14" s="82">
        <v>0.5</v>
      </c>
    </row>
    <row r="15" s="4" customFormat="1" ht="100" customHeight="1" spans="1:33">
      <c r="A15" s="28">
        <v>10</v>
      </c>
      <c r="B15" s="28" t="s">
        <v>32</v>
      </c>
      <c r="C15" s="29" t="s">
        <v>33</v>
      </c>
      <c r="D15" s="30" t="s">
        <v>60</v>
      </c>
      <c r="E15" s="30" t="s">
        <v>61</v>
      </c>
      <c r="F15" s="30" t="s">
        <v>62</v>
      </c>
      <c r="G15" s="30" t="s">
        <v>62</v>
      </c>
      <c r="H15" s="31" t="s">
        <v>37</v>
      </c>
      <c r="I15" s="30" t="s">
        <v>68</v>
      </c>
      <c r="J15" s="30" t="s">
        <v>69</v>
      </c>
      <c r="K15" s="30" t="s">
        <v>69</v>
      </c>
      <c r="L15" s="30" t="s">
        <v>70</v>
      </c>
      <c r="M15" s="30" t="s">
        <v>70</v>
      </c>
      <c r="N15" s="47">
        <v>45992</v>
      </c>
      <c r="O15" s="47">
        <v>45996</v>
      </c>
      <c r="P15" s="47">
        <v>46360</v>
      </c>
      <c r="Q15" s="68">
        <v>40</v>
      </c>
      <c r="R15" s="68">
        <v>9000</v>
      </c>
      <c r="S15" s="69">
        <v>0.08</v>
      </c>
      <c r="T15" s="70">
        <f t="shared" si="0"/>
        <v>720</v>
      </c>
      <c r="U15" s="70">
        <f t="shared" si="1"/>
        <v>28800</v>
      </c>
      <c r="V15" s="70">
        <f t="shared" si="2"/>
        <v>0</v>
      </c>
      <c r="W15" s="69">
        <v>0</v>
      </c>
      <c r="X15" s="70">
        <f t="shared" si="3"/>
        <v>2880</v>
      </c>
      <c r="Y15" s="69">
        <v>0.1</v>
      </c>
      <c r="Z15" s="70">
        <f t="shared" si="4"/>
        <v>11520</v>
      </c>
      <c r="AA15" s="69">
        <f t="shared" si="5"/>
        <v>0.4</v>
      </c>
      <c r="AB15" s="70">
        <f t="shared" si="6"/>
        <v>5760</v>
      </c>
      <c r="AC15" s="69">
        <v>0.2</v>
      </c>
      <c r="AD15" s="70">
        <f t="shared" si="7"/>
        <v>5760</v>
      </c>
      <c r="AE15" s="69">
        <v>0.2</v>
      </c>
      <c r="AF15" s="70">
        <f t="shared" si="8"/>
        <v>14400</v>
      </c>
      <c r="AG15" s="82">
        <v>0.5</v>
      </c>
    </row>
    <row r="16" s="4" customFormat="1" ht="100" customHeight="1" spans="1:33">
      <c r="A16" s="28">
        <v>11</v>
      </c>
      <c r="B16" s="28" t="s">
        <v>32</v>
      </c>
      <c r="C16" s="29" t="s">
        <v>33</v>
      </c>
      <c r="D16" s="30" t="s">
        <v>60</v>
      </c>
      <c r="E16" s="30" t="s">
        <v>61</v>
      </c>
      <c r="F16" s="30" t="s">
        <v>66</v>
      </c>
      <c r="G16" s="30" t="s">
        <v>66</v>
      </c>
      <c r="H16" s="31" t="s">
        <v>37</v>
      </c>
      <c r="I16" s="30" t="s">
        <v>68</v>
      </c>
      <c r="J16" s="30" t="s">
        <v>69</v>
      </c>
      <c r="K16" s="30" t="s">
        <v>69</v>
      </c>
      <c r="L16" s="30" t="s">
        <v>70</v>
      </c>
      <c r="M16" s="30" t="s">
        <v>70</v>
      </c>
      <c r="N16" s="47">
        <v>45992</v>
      </c>
      <c r="O16" s="47">
        <v>45996</v>
      </c>
      <c r="P16" s="47">
        <v>46360</v>
      </c>
      <c r="Q16" s="68">
        <v>45.54</v>
      </c>
      <c r="R16" s="68">
        <v>9000</v>
      </c>
      <c r="S16" s="69">
        <v>0.08</v>
      </c>
      <c r="T16" s="70">
        <f t="shared" si="0"/>
        <v>720</v>
      </c>
      <c r="U16" s="70">
        <f t="shared" si="1"/>
        <v>32788.8</v>
      </c>
      <c r="V16" s="70">
        <f t="shared" si="2"/>
        <v>0</v>
      </c>
      <c r="W16" s="69">
        <v>0</v>
      </c>
      <c r="X16" s="70">
        <f t="shared" si="3"/>
        <v>3278.88</v>
      </c>
      <c r="Y16" s="69">
        <v>0.1</v>
      </c>
      <c r="Z16" s="70">
        <f t="shared" si="4"/>
        <v>13115.52</v>
      </c>
      <c r="AA16" s="69">
        <f t="shared" si="5"/>
        <v>0.4</v>
      </c>
      <c r="AB16" s="70">
        <f t="shared" si="6"/>
        <v>6557.76</v>
      </c>
      <c r="AC16" s="69">
        <v>0.2</v>
      </c>
      <c r="AD16" s="70">
        <f t="shared" si="7"/>
        <v>6557.76</v>
      </c>
      <c r="AE16" s="69">
        <v>0.2</v>
      </c>
      <c r="AF16" s="70">
        <f t="shared" si="8"/>
        <v>16394.4</v>
      </c>
      <c r="AG16" s="82">
        <v>0.5</v>
      </c>
    </row>
    <row r="17" s="4" customFormat="1" ht="100" customHeight="1" spans="1:33">
      <c r="A17" s="28">
        <v>12</v>
      </c>
      <c r="B17" s="28" t="s">
        <v>32</v>
      </c>
      <c r="C17" s="29" t="s">
        <v>33</v>
      </c>
      <c r="D17" s="30" t="s">
        <v>60</v>
      </c>
      <c r="E17" s="30" t="s">
        <v>61</v>
      </c>
      <c r="F17" s="30" t="s">
        <v>62</v>
      </c>
      <c r="G17" s="30" t="s">
        <v>62</v>
      </c>
      <c r="H17" s="31" t="s">
        <v>37</v>
      </c>
      <c r="I17" s="30" t="s">
        <v>71</v>
      </c>
      <c r="J17" s="30" t="s">
        <v>72</v>
      </c>
      <c r="K17" s="30" t="s">
        <v>72</v>
      </c>
      <c r="L17" s="30" t="s">
        <v>73</v>
      </c>
      <c r="M17" s="30" t="s">
        <v>73</v>
      </c>
      <c r="N17" s="47">
        <v>45999</v>
      </c>
      <c r="O17" s="47">
        <v>46001</v>
      </c>
      <c r="P17" s="47">
        <v>46365</v>
      </c>
      <c r="Q17" s="68">
        <v>40</v>
      </c>
      <c r="R17" s="68">
        <v>9000</v>
      </c>
      <c r="S17" s="69">
        <v>0.08</v>
      </c>
      <c r="T17" s="70">
        <f t="shared" si="0"/>
        <v>720</v>
      </c>
      <c r="U17" s="70">
        <f t="shared" si="1"/>
        <v>28800</v>
      </c>
      <c r="V17" s="70">
        <f t="shared" si="2"/>
        <v>0</v>
      </c>
      <c r="W17" s="69">
        <v>0</v>
      </c>
      <c r="X17" s="70">
        <f t="shared" si="3"/>
        <v>2880</v>
      </c>
      <c r="Y17" s="69">
        <v>0.1</v>
      </c>
      <c r="Z17" s="70">
        <f t="shared" si="4"/>
        <v>11520</v>
      </c>
      <c r="AA17" s="69">
        <f t="shared" si="5"/>
        <v>0.4</v>
      </c>
      <c r="AB17" s="70">
        <f t="shared" si="6"/>
        <v>5760</v>
      </c>
      <c r="AC17" s="69">
        <v>0.2</v>
      </c>
      <c r="AD17" s="70">
        <f t="shared" si="7"/>
        <v>5760</v>
      </c>
      <c r="AE17" s="69">
        <v>0.2</v>
      </c>
      <c r="AF17" s="70">
        <f t="shared" si="8"/>
        <v>14400</v>
      </c>
      <c r="AG17" s="82">
        <v>0.5</v>
      </c>
    </row>
    <row r="18" s="4" customFormat="1" ht="100" customHeight="1" spans="1:33">
      <c r="A18" s="28">
        <v>13</v>
      </c>
      <c r="B18" s="28" t="s">
        <v>32</v>
      </c>
      <c r="C18" s="29" t="s">
        <v>33</v>
      </c>
      <c r="D18" s="30" t="s">
        <v>60</v>
      </c>
      <c r="E18" s="30" t="s">
        <v>61</v>
      </c>
      <c r="F18" s="30" t="s">
        <v>66</v>
      </c>
      <c r="G18" s="30" t="s">
        <v>66</v>
      </c>
      <c r="H18" s="31" t="s">
        <v>37</v>
      </c>
      <c r="I18" s="30" t="s">
        <v>71</v>
      </c>
      <c r="J18" s="30" t="s">
        <v>72</v>
      </c>
      <c r="K18" s="30" t="s">
        <v>72</v>
      </c>
      <c r="L18" s="30" t="s">
        <v>73</v>
      </c>
      <c r="M18" s="30" t="s">
        <v>73</v>
      </c>
      <c r="N18" s="47">
        <v>45999</v>
      </c>
      <c r="O18" s="47">
        <v>46001</v>
      </c>
      <c r="P18" s="47">
        <v>46365</v>
      </c>
      <c r="Q18" s="68">
        <v>28</v>
      </c>
      <c r="R18" s="68">
        <v>9000</v>
      </c>
      <c r="S18" s="69">
        <v>0.08</v>
      </c>
      <c r="T18" s="70">
        <f t="shared" si="0"/>
        <v>720</v>
      </c>
      <c r="U18" s="70">
        <f t="shared" si="1"/>
        <v>20160</v>
      </c>
      <c r="V18" s="70">
        <f t="shared" si="2"/>
        <v>0</v>
      </c>
      <c r="W18" s="69">
        <v>0</v>
      </c>
      <c r="X18" s="70">
        <f t="shared" si="3"/>
        <v>2016</v>
      </c>
      <c r="Y18" s="69">
        <v>0.1</v>
      </c>
      <c r="Z18" s="70">
        <f t="shared" si="4"/>
        <v>8064</v>
      </c>
      <c r="AA18" s="69">
        <f t="shared" si="5"/>
        <v>0.4</v>
      </c>
      <c r="AB18" s="70">
        <f t="shared" si="6"/>
        <v>4032</v>
      </c>
      <c r="AC18" s="69">
        <v>0.2</v>
      </c>
      <c r="AD18" s="70">
        <f t="shared" si="7"/>
        <v>4032</v>
      </c>
      <c r="AE18" s="69">
        <v>0.2</v>
      </c>
      <c r="AF18" s="70">
        <f t="shared" si="8"/>
        <v>10080</v>
      </c>
      <c r="AG18" s="82">
        <v>0.5</v>
      </c>
    </row>
    <row r="19" s="4" customFormat="1" ht="100" customHeight="1" spans="1:33">
      <c r="A19" s="28">
        <v>14</v>
      </c>
      <c r="B19" s="28" t="s">
        <v>32</v>
      </c>
      <c r="C19" s="29" t="s">
        <v>33</v>
      </c>
      <c r="D19" s="30" t="s">
        <v>60</v>
      </c>
      <c r="E19" s="30" t="s">
        <v>61</v>
      </c>
      <c r="F19" s="30" t="s">
        <v>62</v>
      </c>
      <c r="G19" s="30" t="s">
        <v>62</v>
      </c>
      <c r="H19" s="31" t="s">
        <v>37</v>
      </c>
      <c r="I19" s="30" t="s">
        <v>74</v>
      </c>
      <c r="J19" s="30" t="s">
        <v>75</v>
      </c>
      <c r="K19" s="30" t="s">
        <v>75</v>
      </c>
      <c r="L19" s="30" t="s">
        <v>76</v>
      </c>
      <c r="M19" s="30" t="s">
        <v>76</v>
      </c>
      <c r="N19" s="47">
        <v>46003</v>
      </c>
      <c r="O19" s="47">
        <v>46006</v>
      </c>
      <c r="P19" s="47">
        <v>46370</v>
      </c>
      <c r="Q19" s="68">
        <v>30</v>
      </c>
      <c r="R19" s="68">
        <v>9000</v>
      </c>
      <c r="S19" s="69">
        <v>0.08</v>
      </c>
      <c r="T19" s="70">
        <f t="shared" ref="T19:T24" si="9">ROUND(U19/Q19,2)</f>
        <v>720</v>
      </c>
      <c r="U19" s="70">
        <f t="shared" ref="U19:U24" si="10">ROUND(Q19*R19*S19,2)</f>
        <v>21600</v>
      </c>
      <c r="V19" s="70">
        <f t="shared" ref="V19:V24" si="11">ROUND(U19*W19,2)</f>
        <v>0</v>
      </c>
      <c r="W19" s="69">
        <v>0</v>
      </c>
      <c r="X19" s="70">
        <f t="shared" ref="X19:X24" si="12">ROUND(U19*Y19,2)</f>
        <v>2160</v>
      </c>
      <c r="Y19" s="69">
        <v>0.1</v>
      </c>
      <c r="Z19" s="70">
        <f t="shared" ref="Z19:Z24" si="13">AB19+AD19</f>
        <v>8640</v>
      </c>
      <c r="AA19" s="69">
        <f t="shared" ref="AA19:AA24" si="14">AC19+AE19</f>
        <v>0.4</v>
      </c>
      <c r="AB19" s="70">
        <f t="shared" ref="AB19:AB24" si="15">ROUND(U19*AC19,2)</f>
        <v>4320</v>
      </c>
      <c r="AC19" s="69">
        <v>0.2</v>
      </c>
      <c r="AD19" s="70">
        <f t="shared" ref="AD19:AD24" si="16">ROUND(U19*AE19,2)</f>
        <v>4320</v>
      </c>
      <c r="AE19" s="69">
        <v>0.2</v>
      </c>
      <c r="AF19" s="70">
        <f t="shared" ref="AF19:AF24" si="17">U19*AG19</f>
        <v>10800</v>
      </c>
      <c r="AG19" s="82">
        <v>0.5</v>
      </c>
    </row>
    <row r="20" s="4" customFormat="1" ht="100" customHeight="1" spans="1:33">
      <c r="A20" s="28">
        <v>15</v>
      </c>
      <c r="B20" s="28" t="s">
        <v>32</v>
      </c>
      <c r="C20" s="29" t="s">
        <v>33</v>
      </c>
      <c r="D20" s="30" t="s">
        <v>60</v>
      </c>
      <c r="E20" s="30" t="s">
        <v>61</v>
      </c>
      <c r="F20" s="30" t="s">
        <v>66</v>
      </c>
      <c r="G20" s="30" t="s">
        <v>66</v>
      </c>
      <c r="H20" s="31" t="s">
        <v>37</v>
      </c>
      <c r="I20" s="30" t="s">
        <v>74</v>
      </c>
      <c r="J20" s="30" t="s">
        <v>75</v>
      </c>
      <c r="K20" s="30" t="s">
        <v>75</v>
      </c>
      <c r="L20" s="30" t="s">
        <v>76</v>
      </c>
      <c r="M20" s="30" t="s">
        <v>76</v>
      </c>
      <c r="N20" s="47">
        <v>46003</v>
      </c>
      <c r="O20" s="47">
        <v>46006</v>
      </c>
      <c r="P20" s="47">
        <v>46370</v>
      </c>
      <c r="Q20" s="68">
        <v>24.6</v>
      </c>
      <c r="R20" s="68">
        <v>9000</v>
      </c>
      <c r="S20" s="69">
        <v>0.08</v>
      </c>
      <c r="T20" s="70">
        <f t="shared" si="9"/>
        <v>720</v>
      </c>
      <c r="U20" s="70">
        <f t="shared" si="10"/>
        <v>17712</v>
      </c>
      <c r="V20" s="70">
        <f t="shared" si="11"/>
        <v>0</v>
      </c>
      <c r="W20" s="69">
        <v>0</v>
      </c>
      <c r="X20" s="70">
        <f t="shared" si="12"/>
        <v>1771.2</v>
      </c>
      <c r="Y20" s="69">
        <v>0.1</v>
      </c>
      <c r="Z20" s="70">
        <f t="shared" si="13"/>
        <v>7084.8</v>
      </c>
      <c r="AA20" s="69">
        <f t="shared" si="14"/>
        <v>0.4</v>
      </c>
      <c r="AB20" s="70">
        <f t="shared" si="15"/>
        <v>3542.4</v>
      </c>
      <c r="AC20" s="69">
        <v>0.2</v>
      </c>
      <c r="AD20" s="70">
        <f t="shared" si="16"/>
        <v>3542.4</v>
      </c>
      <c r="AE20" s="69">
        <v>0.2</v>
      </c>
      <c r="AF20" s="70">
        <f t="shared" si="17"/>
        <v>8856</v>
      </c>
      <c r="AG20" s="82">
        <v>0.5</v>
      </c>
    </row>
    <row r="21" s="4" customFormat="1" ht="100" customHeight="1" spans="1:33">
      <c r="A21" s="28">
        <v>16</v>
      </c>
      <c r="B21" s="28" t="s">
        <v>32</v>
      </c>
      <c r="C21" s="29" t="s">
        <v>33</v>
      </c>
      <c r="D21" s="30" t="s">
        <v>60</v>
      </c>
      <c r="E21" s="30" t="s">
        <v>61</v>
      </c>
      <c r="F21" s="30" t="s">
        <v>66</v>
      </c>
      <c r="G21" s="30" t="s">
        <v>66</v>
      </c>
      <c r="H21" s="31" t="s">
        <v>37</v>
      </c>
      <c r="I21" s="30" t="s">
        <v>77</v>
      </c>
      <c r="J21" s="30" t="s">
        <v>78</v>
      </c>
      <c r="K21" s="30" t="s">
        <v>78</v>
      </c>
      <c r="L21" s="30" t="s">
        <v>73</v>
      </c>
      <c r="M21" s="30" t="s">
        <v>73</v>
      </c>
      <c r="N21" s="47">
        <v>46006</v>
      </c>
      <c r="O21" s="47">
        <v>46008</v>
      </c>
      <c r="P21" s="47">
        <v>46372</v>
      </c>
      <c r="Q21" s="68">
        <v>20</v>
      </c>
      <c r="R21" s="68">
        <v>9000</v>
      </c>
      <c r="S21" s="69">
        <v>0.08</v>
      </c>
      <c r="T21" s="70">
        <f t="shared" si="9"/>
        <v>720</v>
      </c>
      <c r="U21" s="70">
        <f t="shared" si="10"/>
        <v>14400</v>
      </c>
      <c r="V21" s="70">
        <f t="shared" si="11"/>
        <v>0</v>
      </c>
      <c r="W21" s="69">
        <v>0</v>
      </c>
      <c r="X21" s="70">
        <f t="shared" si="12"/>
        <v>1440</v>
      </c>
      <c r="Y21" s="69">
        <v>0.1</v>
      </c>
      <c r="Z21" s="70">
        <f t="shared" si="13"/>
        <v>5760</v>
      </c>
      <c r="AA21" s="69">
        <f t="shared" si="14"/>
        <v>0.4</v>
      </c>
      <c r="AB21" s="70">
        <f t="shared" si="15"/>
        <v>2880</v>
      </c>
      <c r="AC21" s="69">
        <v>0.2</v>
      </c>
      <c r="AD21" s="70">
        <f t="shared" si="16"/>
        <v>2880</v>
      </c>
      <c r="AE21" s="69">
        <v>0.2</v>
      </c>
      <c r="AF21" s="70">
        <f t="shared" si="17"/>
        <v>7200</v>
      </c>
      <c r="AG21" s="82">
        <v>0.5</v>
      </c>
    </row>
    <row r="22" s="4" customFormat="1" ht="100" customHeight="1" spans="1:33">
      <c r="A22" s="28">
        <v>17</v>
      </c>
      <c r="B22" s="28" t="s">
        <v>32</v>
      </c>
      <c r="C22" s="29" t="s">
        <v>33</v>
      </c>
      <c r="D22" s="30" t="s">
        <v>60</v>
      </c>
      <c r="E22" s="30" t="s">
        <v>61</v>
      </c>
      <c r="F22" s="30" t="s">
        <v>62</v>
      </c>
      <c r="G22" s="30" t="s">
        <v>62</v>
      </c>
      <c r="H22" s="31" t="s">
        <v>37</v>
      </c>
      <c r="I22" s="30" t="s">
        <v>77</v>
      </c>
      <c r="J22" s="30" t="s">
        <v>78</v>
      </c>
      <c r="K22" s="30" t="s">
        <v>78</v>
      </c>
      <c r="L22" s="30" t="s">
        <v>73</v>
      </c>
      <c r="M22" s="30" t="s">
        <v>73</v>
      </c>
      <c r="N22" s="47">
        <v>46006</v>
      </c>
      <c r="O22" s="47">
        <v>46008</v>
      </c>
      <c r="P22" s="47">
        <v>46372</v>
      </c>
      <c r="Q22" s="68">
        <v>33</v>
      </c>
      <c r="R22" s="68">
        <v>9000</v>
      </c>
      <c r="S22" s="69">
        <v>0.08</v>
      </c>
      <c r="T22" s="70">
        <f t="shared" si="9"/>
        <v>720</v>
      </c>
      <c r="U22" s="70">
        <f t="shared" si="10"/>
        <v>23760</v>
      </c>
      <c r="V22" s="70">
        <f t="shared" si="11"/>
        <v>0</v>
      </c>
      <c r="W22" s="69">
        <v>0</v>
      </c>
      <c r="X22" s="70">
        <f t="shared" si="12"/>
        <v>2376</v>
      </c>
      <c r="Y22" s="69">
        <v>0.1</v>
      </c>
      <c r="Z22" s="70">
        <f t="shared" si="13"/>
        <v>9504</v>
      </c>
      <c r="AA22" s="69">
        <f t="shared" si="14"/>
        <v>0.4</v>
      </c>
      <c r="AB22" s="70">
        <f t="shared" si="15"/>
        <v>4752</v>
      </c>
      <c r="AC22" s="69">
        <v>0.2</v>
      </c>
      <c r="AD22" s="70">
        <f t="shared" si="16"/>
        <v>4752</v>
      </c>
      <c r="AE22" s="69">
        <v>0.2</v>
      </c>
      <c r="AF22" s="70">
        <f t="shared" si="17"/>
        <v>11880</v>
      </c>
      <c r="AG22" s="82">
        <v>0.5</v>
      </c>
    </row>
    <row r="23" s="4" customFormat="1" ht="100" customHeight="1" spans="1:33">
      <c r="A23" s="28">
        <v>18</v>
      </c>
      <c r="B23" s="28" t="s">
        <v>32</v>
      </c>
      <c r="C23" s="29" t="s">
        <v>33</v>
      </c>
      <c r="D23" s="30" t="s">
        <v>60</v>
      </c>
      <c r="E23" s="30" t="s">
        <v>61</v>
      </c>
      <c r="F23" s="30" t="s">
        <v>66</v>
      </c>
      <c r="G23" s="30" t="s">
        <v>66</v>
      </c>
      <c r="H23" s="31" t="s">
        <v>37</v>
      </c>
      <c r="I23" s="30" t="s">
        <v>79</v>
      </c>
      <c r="J23" s="30" t="s">
        <v>80</v>
      </c>
      <c r="K23" s="30" t="s">
        <v>80</v>
      </c>
      <c r="L23" s="30" t="s">
        <v>49</v>
      </c>
      <c r="M23" s="30" t="s">
        <v>49</v>
      </c>
      <c r="N23" s="47">
        <v>46016</v>
      </c>
      <c r="O23" s="47">
        <v>46021</v>
      </c>
      <c r="P23" s="47">
        <v>46385</v>
      </c>
      <c r="Q23" s="68">
        <v>14</v>
      </c>
      <c r="R23" s="68">
        <v>9000</v>
      </c>
      <c r="S23" s="69">
        <v>0.08</v>
      </c>
      <c r="T23" s="70">
        <f t="shared" si="9"/>
        <v>720</v>
      </c>
      <c r="U23" s="70">
        <f t="shared" si="10"/>
        <v>10080</v>
      </c>
      <c r="V23" s="70">
        <f t="shared" si="11"/>
        <v>0</v>
      </c>
      <c r="W23" s="69">
        <v>0</v>
      </c>
      <c r="X23" s="70">
        <f t="shared" si="12"/>
        <v>1008</v>
      </c>
      <c r="Y23" s="69">
        <v>0.1</v>
      </c>
      <c r="Z23" s="70">
        <f t="shared" si="13"/>
        <v>4032</v>
      </c>
      <c r="AA23" s="69">
        <f t="shared" si="14"/>
        <v>0.4</v>
      </c>
      <c r="AB23" s="70">
        <f t="shared" si="15"/>
        <v>2016</v>
      </c>
      <c r="AC23" s="69">
        <v>0.2</v>
      </c>
      <c r="AD23" s="70">
        <f t="shared" si="16"/>
        <v>2016</v>
      </c>
      <c r="AE23" s="69">
        <v>0.2</v>
      </c>
      <c r="AF23" s="70">
        <f t="shared" si="17"/>
        <v>5040</v>
      </c>
      <c r="AG23" s="82">
        <v>0.5</v>
      </c>
    </row>
    <row r="24" s="4" customFormat="1" ht="100" customHeight="1" spans="1:33">
      <c r="A24" s="28">
        <v>19</v>
      </c>
      <c r="B24" s="28" t="s">
        <v>32</v>
      </c>
      <c r="C24" s="29" t="s">
        <v>33</v>
      </c>
      <c r="D24" s="30" t="s">
        <v>60</v>
      </c>
      <c r="E24" s="30" t="s">
        <v>61</v>
      </c>
      <c r="F24" s="30" t="s">
        <v>62</v>
      </c>
      <c r="G24" s="30" t="s">
        <v>62</v>
      </c>
      <c r="H24" s="31" t="s">
        <v>37</v>
      </c>
      <c r="I24" s="30" t="s">
        <v>79</v>
      </c>
      <c r="J24" s="30" t="s">
        <v>80</v>
      </c>
      <c r="K24" s="30" t="s">
        <v>80</v>
      </c>
      <c r="L24" s="30" t="s">
        <v>49</v>
      </c>
      <c r="M24" s="30" t="s">
        <v>49</v>
      </c>
      <c r="N24" s="47">
        <v>46016</v>
      </c>
      <c r="O24" s="47">
        <v>46021</v>
      </c>
      <c r="P24" s="47">
        <v>46385</v>
      </c>
      <c r="Q24" s="68">
        <v>15</v>
      </c>
      <c r="R24" s="68">
        <v>9000</v>
      </c>
      <c r="S24" s="69">
        <v>0.08</v>
      </c>
      <c r="T24" s="70">
        <f t="shared" si="9"/>
        <v>720</v>
      </c>
      <c r="U24" s="70">
        <f t="shared" si="10"/>
        <v>10800</v>
      </c>
      <c r="V24" s="70">
        <f t="shared" si="11"/>
        <v>0</v>
      </c>
      <c r="W24" s="69">
        <v>0</v>
      </c>
      <c r="X24" s="70">
        <f t="shared" si="12"/>
        <v>1080</v>
      </c>
      <c r="Y24" s="69">
        <v>0.1</v>
      </c>
      <c r="Z24" s="70">
        <f t="shared" si="13"/>
        <v>4320</v>
      </c>
      <c r="AA24" s="69">
        <f t="shared" si="14"/>
        <v>0.4</v>
      </c>
      <c r="AB24" s="70">
        <f t="shared" si="15"/>
        <v>2160</v>
      </c>
      <c r="AC24" s="69">
        <v>0.2</v>
      </c>
      <c r="AD24" s="70">
        <f t="shared" si="16"/>
        <v>2160</v>
      </c>
      <c r="AE24" s="69">
        <v>0.2</v>
      </c>
      <c r="AF24" s="70">
        <f t="shared" si="17"/>
        <v>5400</v>
      </c>
      <c r="AG24" s="82">
        <v>0.5</v>
      </c>
    </row>
    <row r="25" s="6" customFormat="1" spans="1:35">
      <c r="A25" s="37"/>
      <c r="B25" s="37"/>
      <c r="C25" s="37"/>
      <c r="D25" s="37"/>
      <c r="E25" s="37"/>
      <c r="F25" s="38"/>
      <c r="G25" s="38"/>
      <c r="H25" s="37"/>
      <c r="I25" s="50"/>
      <c r="J25" s="38"/>
      <c r="K25" s="38"/>
      <c r="L25" s="38"/>
      <c r="M25" s="38"/>
      <c r="N25" s="51"/>
      <c r="O25" s="51"/>
      <c r="P25" s="52"/>
      <c r="Q25" s="74"/>
      <c r="R25" s="75"/>
      <c r="S25" s="76"/>
      <c r="T25" s="77"/>
      <c r="U25" s="77"/>
      <c r="V25" s="77"/>
      <c r="W25" s="78"/>
      <c r="X25" s="77"/>
      <c r="Y25" s="78"/>
      <c r="Z25" s="77"/>
      <c r="AA25" s="78"/>
      <c r="AB25" s="77"/>
      <c r="AC25" s="78"/>
      <c r="AD25" s="77"/>
      <c r="AE25" s="78"/>
      <c r="AF25" s="77"/>
      <c r="AG25" s="78"/>
      <c r="AI25" s="84"/>
    </row>
    <row r="26" s="6" customFormat="1" spans="1:35">
      <c r="A26" s="37"/>
      <c r="B26" s="37"/>
      <c r="C26" s="37"/>
      <c r="D26" s="37"/>
      <c r="E26" s="37"/>
      <c r="F26" s="38"/>
      <c r="G26" s="38"/>
      <c r="H26" s="37"/>
      <c r="I26" s="50"/>
      <c r="J26" s="38"/>
      <c r="K26" s="38"/>
      <c r="L26" s="38"/>
      <c r="M26" s="38"/>
      <c r="N26" s="51"/>
      <c r="O26" s="51"/>
      <c r="P26" s="52"/>
      <c r="Q26" s="74"/>
      <c r="R26" s="75"/>
      <c r="S26" s="76"/>
      <c r="T26" s="77"/>
      <c r="U26" s="77"/>
      <c r="V26" s="77"/>
      <c r="W26" s="78"/>
      <c r="X26" s="77"/>
      <c r="Y26" s="78"/>
      <c r="Z26" s="77"/>
      <c r="AA26" s="78"/>
      <c r="AB26" s="77"/>
      <c r="AC26" s="78"/>
      <c r="AD26" s="77"/>
      <c r="AE26" s="78"/>
      <c r="AF26" s="77"/>
      <c r="AG26" s="78"/>
      <c r="AI26" s="84"/>
    </row>
    <row r="27" ht="25" customHeight="1" spans="3:16">
      <c r="C27" s="39"/>
      <c r="D27" s="39"/>
      <c r="E27" s="39"/>
      <c r="H27" s="39"/>
      <c r="P27" s="53"/>
    </row>
  </sheetData>
  <mergeCells count="29">
    <mergeCell ref="A1:AG1"/>
    <mergeCell ref="A2:E2"/>
    <mergeCell ref="V3:W3"/>
    <mergeCell ref="X3:Y3"/>
    <mergeCell ref="Z3:AA3"/>
    <mergeCell ref="AB3:AC3"/>
    <mergeCell ref="AD3:AE3"/>
    <mergeCell ref="AF3:AG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</mergeCells>
  <conditionalFormatting sqref="I7:I9">
    <cfRule type="duplicateValues" dxfId="0" priority="7"/>
  </conditionalFormatting>
  <pageMargins left="0.156944444444444" right="0.156944444444444" top="0.432638888888889" bottom="0.0388888888888889" header="0.196527777777778" footer="0.156944444444444"/>
  <pageSetup paperSize="9" scale="40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吕慧欣1665715330877</dc:creator>
  <cp:lastModifiedBy>周惠兴</cp:lastModifiedBy>
  <dcterms:created xsi:type="dcterms:W3CDTF">2024-06-20T07:45:00Z</dcterms:created>
  <cp:lastPrinted>2024-09-30T04:27:00Z</cp:lastPrinted>
  <dcterms:modified xsi:type="dcterms:W3CDTF">2026-03-09T03:09:26Z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KSOReadingLayout">
    <vt:bool>false</vt:bool>
  </property>
  <property fmtid="{D5CDD505-2E9C-101B-9397-08002B2CF9AE}" pid="4" name="ICV">
    <vt:lpwstr>2692450584D64F90BE3A320B215E80DD_12</vt:lpwstr>
  </property>
  <property fmtid="{D5CDD505-2E9C-101B-9397-08002B2CF9AE}" pid="5" name="CalculationRule">
    <vt:i4>0</vt:i4>
  </property>
</Properties>
</file>