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Sheet1!$A$4:$H$38</definedName>
    <definedName name="_xlnm._FilterDatabase" localSheetId="1" hidden="1">Sheet2!$A$4:$H$38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<sst xmlns="http://schemas.openxmlformats.org/spreadsheetml/2006/main" count="112" uniqueCount="56">
  <si>
    <t>大朗镇2023年耕地任务奖补统计表（供参考）</t>
  </si>
  <si>
    <t>序号</t>
  </si>
  <si>
    <t>奖补对象</t>
  </si>
  <si>
    <t>已确权集体土地面积</t>
  </si>
  <si>
    <r>
      <rPr>
        <b/>
        <sz val="14"/>
        <rFont val="宋体"/>
        <charset val="134"/>
        <scheme val="minor"/>
      </rPr>
      <t xml:space="preserve">面积占比
</t>
    </r>
    <r>
      <rPr>
        <sz val="12"/>
        <rFont val="仿宋_GB2312"/>
        <charset val="134"/>
      </rPr>
      <t>（奖补对象已确权集体土地面积/所有奖补对象已确权集体土地总面积）</t>
    </r>
  </si>
  <si>
    <t>2020年耕地面积</t>
  </si>
  <si>
    <r>
      <rPr>
        <b/>
        <sz val="14"/>
        <rFont val="宋体"/>
        <charset val="134"/>
        <scheme val="minor"/>
      </rPr>
      <t xml:space="preserve">耕地保护任务数
</t>
    </r>
    <r>
      <rPr>
        <sz val="12"/>
        <rFont val="仿宋_GB2312"/>
        <charset val="134"/>
      </rPr>
      <t>（2020年耕地面积*面积占比）</t>
    </r>
  </si>
  <si>
    <t>2023耕地面积</t>
  </si>
  <si>
    <r>
      <rPr>
        <b/>
        <sz val="14"/>
        <rFont val="宋体"/>
        <charset val="134"/>
        <scheme val="minor"/>
      </rPr>
      <t xml:space="preserve">面积差
</t>
    </r>
    <r>
      <rPr>
        <sz val="12"/>
        <rFont val="仿宋_GB2312"/>
        <charset val="134"/>
      </rPr>
      <t>（2023年耕地面积-耕地保护任务数）</t>
    </r>
  </si>
  <si>
    <r>
      <rPr>
        <b/>
        <sz val="14"/>
        <rFont val="宋体"/>
        <charset val="134"/>
        <scheme val="minor"/>
      </rPr>
      <t xml:space="preserve">奖补金额（3000元/亩）
</t>
    </r>
    <r>
      <rPr>
        <sz val="12"/>
        <rFont val="仿宋_GB2312"/>
        <charset val="134"/>
      </rPr>
      <t>（面积差*3000）</t>
    </r>
  </si>
  <si>
    <t>按行政村面积修正值</t>
  </si>
  <si>
    <t>差额</t>
  </si>
  <si>
    <t>佛子凹村</t>
  </si>
  <si>
    <t>多交7044.03</t>
  </si>
  <si>
    <t>佛新社区</t>
  </si>
  <si>
    <t>多交1161.26</t>
  </si>
  <si>
    <t>圣堂社区</t>
  </si>
  <si>
    <t>多交3015.78</t>
  </si>
  <si>
    <t>大井头社区</t>
  </si>
  <si>
    <t>少交18414.57</t>
  </si>
  <si>
    <t>宝陂村</t>
  </si>
  <si>
    <t>少奖126.78</t>
  </si>
  <si>
    <t>屏山社区</t>
  </si>
  <si>
    <t>多交6301.68</t>
  </si>
  <si>
    <t>巷头社区</t>
  </si>
  <si>
    <t>多交4219.40</t>
  </si>
  <si>
    <t>巷尾社区</t>
  </si>
  <si>
    <t>少交5508.06</t>
  </si>
  <si>
    <t>新马莲村</t>
  </si>
  <si>
    <t>杨涌村</t>
  </si>
  <si>
    <t>松木山村</t>
  </si>
  <si>
    <t>松柏朗村</t>
  </si>
  <si>
    <t>水口村</t>
  </si>
  <si>
    <t>水平村</t>
  </si>
  <si>
    <t>求富路社区</t>
  </si>
  <si>
    <t>沙步村</t>
  </si>
  <si>
    <t>洋乌村</t>
  </si>
  <si>
    <t>洋坑塘村</t>
  </si>
  <si>
    <t>犀牛陂村</t>
  </si>
  <si>
    <t>石厦村</t>
  </si>
  <si>
    <t>竹山社区</t>
  </si>
  <si>
    <t>蔡边村</t>
  </si>
  <si>
    <t>长塘社区</t>
  </si>
  <si>
    <t>高英村</t>
  </si>
  <si>
    <t>黄草朗社区</t>
  </si>
  <si>
    <t>黎贝岭村</t>
  </si>
  <si>
    <t>合计</t>
  </si>
  <si>
    <t>奖补余额：111390元（作为奖补后备金）</t>
  </si>
  <si>
    <t>非奖补对象</t>
  </si>
  <si>
    <t>大朗社区</t>
  </si>
  <si>
    <t>其他</t>
  </si>
  <si>
    <t>全镇合计</t>
  </si>
  <si>
    <t>说明：</t>
  </si>
  <si>
    <t xml:space="preserve">      1、奖补对象：耕地奖补对象为承担耕地保护任务的各村（社区），国有（镇属）单位、“非农化”、“非粮化”、闲置超过6个月（自然灾害等不可抗力原因除外），均不纳入奖补范围；</t>
  </si>
  <si>
    <t xml:space="preserve">      2、面积差：负数为按比例承担的任务缺口面积，正数为超出承担任务面积；</t>
  </si>
  <si>
    <t xml:space="preserve">      3、奖补金额：负数为按标准计算应上缴任务缺口补偿金额，正数为超出任务部分所得补偿金额。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</si>
</sst>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5"/>
      <color theme="1"/>
      <name val="华康简标题宋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80" zoomScaleNormal="80" workbookViewId="0">
      <selection activeCell="P25" sqref="P25"/>
    </sheetView>
  </sheetViews>
  <sheetFormatPr defaultColWidth="9" defaultRowHeight="13.5"/>
  <cols>
    <col min="1" max="1" width="11.875" style="2" customWidth="1"/>
    <col min="2" max="2" width="21.9083333333333" style="2" customWidth="1"/>
    <col min="3" max="3" width="27.5" style="2" customWidth="1"/>
    <col min="4" max="4" width="38.0833333333333" style="2" customWidth="1"/>
    <col min="5" max="5" width="18.9666666666667" style="3" customWidth="1"/>
    <col min="6" max="6" width="29.1083333333333" style="2" customWidth="1"/>
    <col min="7" max="7" width="29.2583333333333" style="2" customWidth="1"/>
    <col min="8" max="8" width="23.9666666666667" style="2" customWidth="1"/>
    <col min="9" max="9" width="37.2" style="3" customWidth="1"/>
    <col min="10" max="10" width="19.7" style="2" hidden="1" customWidth="1"/>
    <col min="11" max="11" width="17.9333333333333" style="2" hidden="1" customWidth="1"/>
    <col min="12" max="16384" width="9" style="2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6" customHeight="1" spans="1:9">
      <c r="A2" s="4"/>
      <c r="B2" s="4"/>
      <c r="C2" s="4"/>
      <c r="D2" s="4"/>
      <c r="E2" s="4"/>
      <c r="F2" s="4"/>
      <c r="G2" s="4"/>
      <c r="H2" s="28"/>
      <c r="I2" s="36"/>
    </row>
    <row r="3" ht="60" customHeight="1" spans="1:11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37" t="s">
        <v>10</v>
      </c>
      <c r="K3" s="2" t="s">
        <v>11</v>
      </c>
    </row>
    <row r="4" ht="18" customHeight="1" spans="1:11">
      <c r="A4" s="7">
        <v>1</v>
      </c>
      <c r="B4" s="7" t="s">
        <v>12</v>
      </c>
      <c r="C4" s="8">
        <v>1472.67</v>
      </c>
      <c r="D4" s="9">
        <f>C4/99191.37</f>
        <v>0.0148467553175241</v>
      </c>
      <c r="E4" s="8">
        <v>15.93</v>
      </c>
      <c r="F4" s="8">
        <f>D4*3669.59</f>
        <v>54.4815048456333</v>
      </c>
      <c r="G4" s="8">
        <v>15.19</v>
      </c>
      <c r="H4" s="8">
        <f>G4-F4</f>
        <v>-39.2915048456333</v>
      </c>
      <c r="I4" s="38">
        <f t="shared" ref="I4:I30" si="0">H4*3000</f>
        <v>-117874.5145369</v>
      </c>
      <c r="J4" s="37">
        <v>-71538.9705679148</v>
      </c>
      <c r="K4" s="2" t="s">
        <v>13</v>
      </c>
    </row>
    <row r="5" ht="18" customHeight="1" spans="1:11">
      <c r="A5" s="7">
        <v>2</v>
      </c>
      <c r="B5" s="7" t="s">
        <v>14</v>
      </c>
      <c r="C5" s="8">
        <v>726.67</v>
      </c>
      <c r="D5" s="9">
        <f t="shared" ref="D5:D30" si="1">C5/99191.37</f>
        <v>0.00732593974657271</v>
      </c>
      <c r="E5" s="8">
        <v>0</v>
      </c>
      <c r="F5" s="8">
        <f t="shared" ref="F5:F29" si="2">D5*3669.59</f>
        <v>26.8831952346258</v>
      </c>
      <c r="G5" s="8">
        <v>0</v>
      </c>
      <c r="H5" s="8">
        <f t="shared" ref="H5:H29" si="3">G5-F5</f>
        <v>-26.8831952346258</v>
      </c>
      <c r="I5" s="38">
        <f t="shared" si="0"/>
        <v>-80649.5857038774</v>
      </c>
      <c r="J5" s="37">
        <v>-52605.1240217568</v>
      </c>
      <c r="K5" s="2" t="s">
        <v>15</v>
      </c>
    </row>
    <row r="6" ht="18" customHeight="1" spans="1:11">
      <c r="A6" s="7">
        <v>3</v>
      </c>
      <c r="B6" s="7" t="s">
        <v>16</v>
      </c>
      <c r="C6" s="8">
        <v>1151.58</v>
      </c>
      <c r="D6" s="9">
        <f t="shared" si="1"/>
        <v>0.0116096793501289</v>
      </c>
      <c r="E6" s="8">
        <v>0</v>
      </c>
      <c r="F6" s="8">
        <f t="shared" si="2"/>
        <v>42.6027632464397</v>
      </c>
      <c r="G6" s="8">
        <v>0</v>
      </c>
      <c r="H6" s="8">
        <f t="shared" si="3"/>
        <v>-42.6027632464397</v>
      </c>
      <c r="I6" s="38">
        <f t="shared" si="0"/>
        <v>-127808.289739319</v>
      </c>
      <c r="J6" s="37">
        <v>-82189.7442435966</v>
      </c>
      <c r="K6" s="2" t="s">
        <v>17</v>
      </c>
    </row>
    <row r="7" ht="18" customHeight="1" spans="1:11">
      <c r="A7" s="7">
        <v>4</v>
      </c>
      <c r="B7" s="7" t="s">
        <v>18</v>
      </c>
      <c r="C7" s="8">
        <v>4850.43</v>
      </c>
      <c r="D7" s="9">
        <f t="shared" si="1"/>
        <v>0.0488997177879487</v>
      </c>
      <c r="E7" s="8">
        <v>130.65</v>
      </c>
      <c r="F7" s="8">
        <f t="shared" si="2"/>
        <v>179.441915397479</v>
      </c>
      <c r="G7" s="8">
        <v>130.61</v>
      </c>
      <c r="H7" s="8">
        <f t="shared" si="3"/>
        <v>-48.8319153974786</v>
      </c>
      <c r="I7" s="38">
        <f t="shared" si="0"/>
        <v>-146495.746192436</v>
      </c>
      <c r="J7" s="37">
        <v>-116078.405290992</v>
      </c>
      <c r="K7" s="2" t="s">
        <v>19</v>
      </c>
    </row>
    <row r="8" ht="18" customHeight="1" spans="1:11">
      <c r="A8" s="10">
        <v>5</v>
      </c>
      <c r="B8" s="10" t="s">
        <v>20</v>
      </c>
      <c r="C8" s="11">
        <v>649.25</v>
      </c>
      <c r="D8" s="12">
        <f t="shared" si="1"/>
        <v>0.00654542829683671</v>
      </c>
      <c r="E8" s="11">
        <v>66.87</v>
      </c>
      <c r="F8" s="11">
        <f t="shared" si="2"/>
        <v>24.019038223789</v>
      </c>
      <c r="G8" s="11">
        <v>66.8</v>
      </c>
      <c r="H8" s="11">
        <f t="shared" si="3"/>
        <v>42.780961776211</v>
      </c>
      <c r="I8" s="39">
        <f t="shared" si="0"/>
        <v>128342.885328633</v>
      </c>
      <c r="J8" s="37">
        <v>86877.8840346956</v>
      </c>
      <c r="K8" s="2" t="s">
        <v>21</v>
      </c>
    </row>
    <row r="9" ht="18" customHeight="1" spans="1:11">
      <c r="A9" s="7">
        <v>6</v>
      </c>
      <c r="B9" s="7" t="s">
        <v>22</v>
      </c>
      <c r="C9" s="8">
        <v>2864.9</v>
      </c>
      <c r="D9" s="9">
        <f t="shared" si="1"/>
        <v>0.0288825529882287</v>
      </c>
      <c r="E9" s="8">
        <v>66.53</v>
      </c>
      <c r="F9" s="8">
        <f t="shared" si="2"/>
        <v>105.987127620074</v>
      </c>
      <c r="G9" s="8">
        <v>56.64</v>
      </c>
      <c r="H9" s="8">
        <f t="shared" si="3"/>
        <v>-49.3471276200742</v>
      </c>
      <c r="I9" s="38">
        <f t="shared" si="0"/>
        <v>-148041.382860223</v>
      </c>
      <c r="J9" s="37">
        <v>-92392.574798698</v>
      </c>
      <c r="K9" s="2" t="s">
        <v>23</v>
      </c>
    </row>
    <row r="10" ht="18" customHeight="1" spans="1:11">
      <c r="A10" s="7">
        <v>7</v>
      </c>
      <c r="B10" s="7" t="s">
        <v>24</v>
      </c>
      <c r="C10" s="8">
        <v>4523.61</v>
      </c>
      <c r="D10" s="9">
        <f t="shared" si="1"/>
        <v>0.0456048746982726</v>
      </c>
      <c r="E10" s="8">
        <v>0</v>
      </c>
      <c r="F10" s="8">
        <f t="shared" si="2"/>
        <v>167.351192144034</v>
      </c>
      <c r="G10" s="8">
        <v>0</v>
      </c>
      <c r="H10" s="8">
        <f t="shared" si="3"/>
        <v>-167.351192144034</v>
      </c>
      <c r="I10" s="38">
        <f t="shared" si="0"/>
        <v>-502053.576432102</v>
      </c>
      <c r="J10" s="37">
        <v>-330482.979461606</v>
      </c>
      <c r="K10" s="2" t="s">
        <v>25</v>
      </c>
    </row>
    <row r="11" ht="18" customHeight="1" spans="1:11">
      <c r="A11" s="7">
        <v>8</v>
      </c>
      <c r="B11" s="13" t="s">
        <v>26</v>
      </c>
      <c r="C11" s="14">
        <v>1940.36</v>
      </c>
      <c r="D11" s="9">
        <f t="shared" si="1"/>
        <v>0.0195617824413555</v>
      </c>
      <c r="E11" s="14">
        <v>0</v>
      </c>
      <c r="F11" s="8">
        <f t="shared" si="2"/>
        <v>71.7837212289738</v>
      </c>
      <c r="G11" s="8">
        <v>0</v>
      </c>
      <c r="H11" s="8">
        <f t="shared" si="3"/>
        <v>-71.7837212289738</v>
      </c>
      <c r="I11" s="38">
        <f t="shared" si="0"/>
        <v>-215351.163686921</v>
      </c>
      <c r="J11" s="37">
        <v>-149075.50918889</v>
      </c>
      <c r="K11" s="2" t="s">
        <v>27</v>
      </c>
    </row>
    <row r="12" ht="18" customHeight="1" spans="1:11">
      <c r="A12" s="7">
        <v>9</v>
      </c>
      <c r="B12" s="7" t="s">
        <v>28</v>
      </c>
      <c r="C12" s="8">
        <v>8737.6</v>
      </c>
      <c r="D12" s="9">
        <f t="shared" si="1"/>
        <v>0.0880883084889341</v>
      </c>
      <c r="E12" s="8">
        <v>230.79</v>
      </c>
      <c r="F12" s="8">
        <f t="shared" si="2"/>
        <v>323.247975947908</v>
      </c>
      <c r="G12" s="8">
        <v>222.52</v>
      </c>
      <c r="H12" s="8">
        <f t="shared" si="3"/>
        <v>-100.727975947908</v>
      </c>
      <c r="I12" s="38">
        <f t="shared" si="0"/>
        <v>-302183.927843724</v>
      </c>
      <c r="J12" s="37">
        <v>-163311.615636816</v>
      </c>
      <c r="K12" s="2">
        <v>-38144.336258999</v>
      </c>
    </row>
    <row r="13" ht="18" customHeight="1" spans="1:11">
      <c r="A13" s="7">
        <v>10</v>
      </c>
      <c r="B13" s="7" t="s">
        <v>29</v>
      </c>
      <c r="C13" s="8">
        <v>2039.51</v>
      </c>
      <c r="D13" s="9">
        <f t="shared" si="1"/>
        <v>0.0205613653687816</v>
      </c>
      <c r="E13" s="8">
        <v>64.7</v>
      </c>
      <c r="F13" s="8">
        <f t="shared" si="2"/>
        <v>75.4517807436272</v>
      </c>
      <c r="G13" s="8">
        <v>66.13</v>
      </c>
      <c r="H13" s="8">
        <f t="shared" si="3"/>
        <v>-9.3217807436272</v>
      </c>
      <c r="I13" s="38">
        <f t="shared" si="0"/>
        <v>-27965.3422308816</v>
      </c>
      <c r="J13" s="37">
        <v>-5945.99618124042</v>
      </c>
      <c r="K13" s="2">
        <v>-12697.565306014</v>
      </c>
    </row>
    <row r="14" s="1" customFormat="1" ht="18" customHeight="1" spans="1:11">
      <c r="A14" s="7">
        <v>11</v>
      </c>
      <c r="B14" s="7" t="s">
        <v>30</v>
      </c>
      <c r="C14" s="8">
        <v>3249.04</v>
      </c>
      <c r="D14" s="9">
        <f t="shared" si="1"/>
        <v>0.032755268931158</v>
      </c>
      <c r="E14" s="8">
        <v>55.32</v>
      </c>
      <c r="F14" s="8">
        <f t="shared" si="2"/>
        <v>120.198407317088</v>
      </c>
      <c r="G14" s="8">
        <v>65.66</v>
      </c>
      <c r="H14" s="8">
        <f t="shared" si="3"/>
        <v>-54.5384073170882</v>
      </c>
      <c r="I14" s="38">
        <f t="shared" si="0"/>
        <v>-163615.221951265</v>
      </c>
      <c r="J14" s="40">
        <v>-132618.3273079</v>
      </c>
      <c r="K14" s="2">
        <v>23541.512673724</v>
      </c>
    </row>
    <row r="15" ht="18" customHeight="1" spans="1:11">
      <c r="A15" s="10">
        <v>12</v>
      </c>
      <c r="B15" s="10" t="s">
        <v>31</v>
      </c>
      <c r="C15" s="11">
        <v>3445.63</v>
      </c>
      <c r="D15" s="12">
        <f t="shared" si="1"/>
        <v>0.0347371953830258</v>
      </c>
      <c r="E15" s="11">
        <v>154.68</v>
      </c>
      <c r="F15" s="11">
        <f t="shared" si="2"/>
        <v>127.471264805598</v>
      </c>
      <c r="G15" s="11">
        <v>152.45</v>
      </c>
      <c r="H15" s="11">
        <f t="shared" si="3"/>
        <v>24.9787351944025</v>
      </c>
      <c r="I15" s="39">
        <f t="shared" si="0"/>
        <v>74936.2055832075</v>
      </c>
      <c r="J15" s="37">
        <v>62771.62333193</v>
      </c>
      <c r="K15" s="2">
        <v>-6503.0923834792</v>
      </c>
    </row>
    <row r="16" ht="18" customHeight="1" spans="1:11">
      <c r="A16" s="10">
        <v>13</v>
      </c>
      <c r="B16" s="10" t="s">
        <v>32</v>
      </c>
      <c r="C16" s="11">
        <v>4624.89</v>
      </c>
      <c r="D16" s="12">
        <f t="shared" si="1"/>
        <v>0.0466259312680125</v>
      </c>
      <c r="E16" s="29">
        <v>387.12</v>
      </c>
      <c r="F16" s="11">
        <f t="shared" si="2"/>
        <v>171.098051121786</v>
      </c>
      <c r="G16" s="11">
        <v>378.08</v>
      </c>
      <c r="H16" s="11">
        <f t="shared" si="3"/>
        <v>206.981948878214</v>
      </c>
      <c r="I16" s="39">
        <f t="shared" si="0"/>
        <v>620945.846634642</v>
      </c>
      <c r="J16" s="37">
        <v>455233.875056699</v>
      </c>
      <c r="K16" s="2">
        <v>-32798.9688426889</v>
      </c>
    </row>
    <row r="17" ht="18" customHeight="1" spans="1:11">
      <c r="A17" s="7">
        <v>14</v>
      </c>
      <c r="B17" s="7" t="s">
        <v>33</v>
      </c>
      <c r="C17" s="8">
        <v>9657.84</v>
      </c>
      <c r="D17" s="9">
        <f t="shared" si="1"/>
        <v>0.097365728490291</v>
      </c>
      <c r="E17" s="8">
        <v>361.55</v>
      </c>
      <c r="F17" s="8">
        <f t="shared" si="2"/>
        <v>357.292303610687</v>
      </c>
      <c r="G17" s="8">
        <v>347.17</v>
      </c>
      <c r="H17" s="8">
        <f t="shared" si="3"/>
        <v>-10.1223036106871</v>
      </c>
      <c r="I17" s="38">
        <f t="shared" si="0"/>
        <v>-30366.9108320613</v>
      </c>
      <c r="J17" s="37">
        <v>-44215.290112678</v>
      </c>
      <c r="K17" s="2">
        <v>23970.6828913038</v>
      </c>
    </row>
    <row r="18" ht="18" customHeight="1" spans="1:11">
      <c r="A18" s="7">
        <v>15</v>
      </c>
      <c r="B18" s="7" t="s">
        <v>34</v>
      </c>
      <c r="C18" s="8">
        <v>1907.4</v>
      </c>
      <c r="D18" s="9">
        <f t="shared" si="1"/>
        <v>0.0192294954692127</v>
      </c>
      <c r="E18" s="8">
        <v>0.53</v>
      </c>
      <c r="F18" s="8">
        <f t="shared" si="2"/>
        <v>70.5643642788682</v>
      </c>
      <c r="G18" s="8">
        <v>1.6</v>
      </c>
      <c r="H18" s="8">
        <f t="shared" si="3"/>
        <v>-68.9643642788682</v>
      </c>
      <c r="I18" s="38">
        <f t="shared" si="0"/>
        <v>-206893.092836605</v>
      </c>
      <c r="J18" s="37">
        <v>-152651.668697476</v>
      </c>
      <c r="K18" s="2">
        <v>14722.94013974</v>
      </c>
    </row>
    <row r="19" ht="18" customHeight="1" spans="1:11">
      <c r="A19" s="10">
        <v>16</v>
      </c>
      <c r="B19" s="10" t="s">
        <v>35</v>
      </c>
      <c r="C19" s="11">
        <v>4334.09</v>
      </c>
      <c r="D19" s="12">
        <f t="shared" si="1"/>
        <v>0.0436942246084513</v>
      </c>
      <c r="E19" s="11">
        <v>175.52</v>
      </c>
      <c r="F19" s="11">
        <f t="shared" si="2"/>
        <v>160.339889680927</v>
      </c>
      <c r="G19" s="11">
        <v>193.03</v>
      </c>
      <c r="H19" s="11">
        <f t="shared" si="3"/>
        <v>32.6901103190731</v>
      </c>
      <c r="I19" s="39">
        <f t="shared" si="0"/>
        <v>98070.3309572193</v>
      </c>
      <c r="J19" s="37">
        <v>112304.555914293</v>
      </c>
      <c r="K19" s="2">
        <v>-38985.9598670183</v>
      </c>
    </row>
    <row r="20" ht="18" customHeight="1" spans="1:11">
      <c r="A20" s="7">
        <v>17</v>
      </c>
      <c r="B20" s="7" t="s">
        <v>36</v>
      </c>
      <c r="C20" s="8">
        <v>2999.9</v>
      </c>
      <c r="D20" s="9">
        <f t="shared" si="1"/>
        <v>0.0302435584869934</v>
      </c>
      <c r="E20" s="8">
        <v>77.67</v>
      </c>
      <c r="F20" s="8">
        <f t="shared" si="2"/>
        <v>110.981459788286</v>
      </c>
      <c r="G20" s="8">
        <v>79.98</v>
      </c>
      <c r="H20" s="8">
        <f t="shared" si="3"/>
        <v>-31.001459788286</v>
      </c>
      <c r="I20" s="38">
        <f t="shared" si="0"/>
        <v>-93004.379364858</v>
      </c>
      <c r="J20" s="37">
        <v>-34225.3710603338</v>
      </c>
      <c r="K20" s="2">
        <v>-27777.5485162383</v>
      </c>
    </row>
    <row r="21" ht="18" customHeight="1" spans="1:11">
      <c r="A21" s="7">
        <v>18</v>
      </c>
      <c r="B21" s="7" t="s">
        <v>37</v>
      </c>
      <c r="C21" s="8">
        <v>1449</v>
      </c>
      <c r="D21" s="9">
        <f t="shared" si="1"/>
        <v>0.0146081256867407</v>
      </c>
      <c r="E21" s="8">
        <v>13.73</v>
      </c>
      <c r="F21" s="8">
        <f t="shared" si="2"/>
        <v>53.6058319388068</v>
      </c>
      <c r="G21" s="8">
        <v>13.73</v>
      </c>
      <c r="H21" s="8">
        <f t="shared" si="3"/>
        <v>-39.8758319388068</v>
      </c>
      <c r="I21" s="38">
        <f t="shared" si="0"/>
        <v>-119627.49581642</v>
      </c>
      <c r="J21" s="37">
        <v>-72495.2672001206</v>
      </c>
      <c r="K21" s="2">
        <v>-7256.396677493</v>
      </c>
    </row>
    <row r="22" ht="18" customHeight="1" spans="1:11">
      <c r="A22" s="10">
        <v>19</v>
      </c>
      <c r="B22" s="10" t="s">
        <v>38</v>
      </c>
      <c r="C22" s="11">
        <v>10198.75</v>
      </c>
      <c r="D22" s="12">
        <f t="shared" si="1"/>
        <v>0.102818924670564</v>
      </c>
      <c r="E22" s="11">
        <v>514.74</v>
      </c>
      <c r="F22" s="11">
        <f t="shared" si="2"/>
        <v>377.303297781853</v>
      </c>
      <c r="G22" s="11">
        <v>509.11</v>
      </c>
      <c r="H22" s="11">
        <f t="shared" si="3"/>
        <v>131.806702218147</v>
      </c>
      <c r="I22" s="39">
        <f t="shared" si="0"/>
        <v>395420.106654441</v>
      </c>
      <c r="J22" s="37">
        <v>301395.169041362</v>
      </c>
      <c r="K22" s="2">
        <v>-19101.601940277</v>
      </c>
    </row>
    <row r="23" ht="18" customHeight="1" spans="1:11">
      <c r="A23" s="10">
        <v>20</v>
      </c>
      <c r="B23" s="10" t="s">
        <v>39</v>
      </c>
      <c r="C23" s="11">
        <v>10135.87</v>
      </c>
      <c r="D23" s="12">
        <f t="shared" si="1"/>
        <v>0.102184998553806</v>
      </c>
      <c r="E23" s="11">
        <f>747.35-8.47</f>
        <v>738.88</v>
      </c>
      <c r="F23" s="11">
        <f t="shared" si="2"/>
        <v>374.97704884306</v>
      </c>
      <c r="G23" s="11">
        <v>728.79</v>
      </c>
      <c r="H23" s="11">
        <f t="shared" si="3"/>
        <v>353.81295115694</v>
      </c>
      <c r="I23" s="39">
        <f t="shared" si="0"/>
        <v>1061438.85347082</v>
      </c>
      <c r="J23" s="37">
        <v>742956.466767865</v>
      </c>
      <c r="K23" s="2">
        <v>-16765.573612049</v>
      </c>
    </row>
    <row r="24" ht="18" customHeight="1" spans="1:11">
      <c r="A24" s="7">
        <v>21</v>
      </c>
      <c r="B24" s="7" t="s">
        <v>40</v>
      </c>
      <c r="C24" s="8">
        <v>1383.23</v>
      </c>
      <c r="D24" s="9">
        <f t="shared" si="1"/>
        <v>0.013945063970787</v>
      </c>
      <c r="E24" s="8">
        <v>18.9</v>
      </c>
      <c r="F24" s="8">
        <f t="shared" si="2"/>
        <v>51.1726672965602</v>
      </c>
      <c r="G24" s="8">
        <v>14.3</v>
      </c>
      <c r="H24" s="8">
        <f t="shared" si="3"/>
        <v>-36.8726672965602</v>
      </c>
      <c r="I24" s="38">
        <f t="shared" si="0"/>
        <v>-110618.001889681</v>
      </c>
      <c r="J24" s="37">
        <v>-90346.9523534362</v>
      </c>
      <c r="K24" s="2">
        <v>16601.6177603158</v>
      </c>
    </row>
    <row r="25" ht="18" customHeight="1" spans="1:11">
      <c r="A25" s="10">
        <v>22</v>
      </c>
      <c r="B25" s="10" t="s">
        <v>41</v>
      </c>
      <c r="C25" s="11">
        <v>7155.02</v>
      </c>
      <c r="D25" s="12">
        <f t="shared" si="1"/>
        <v>0.0721334930649713</v>
      </c>
      <c r="E25" s="11">
        <v>534.32</v>
      </c>
      <c r="F25" s="11">
        <f t="shared" si="2"/>
        <v>264.700344816288</v>
      </c>
      <c r="G25" s="11">
        <v>537.4</v>
      </c>
      <c r="H25" s="11">
        <f t="shared" si="3"/>
        <v>272.699655183712</v>
      </c>
      <c r="I25" s="39">
        <f t="shared" si="0"/>
        <v>818098.965551136</v>
      </c>
      <c r="J25" s="37">
        <v>521376.808256711</v>
      </c>
      <c r="K25" s="2">
        <v>37127.729464049</v>
      </c>
    </row>
    <row r="26" ht="18" customHeight="1" spans="1:11">
      <c r="A26" s="7">
        <v>23</v>
      </c>
      <c r="B26" s="7" t="s">
        <v>42</v>
      </c>
      <c r="C26" s="8">
        <v>3486.16</v>
      </c>
      <c r="D26" s="9">
        <f t="shared" si="1"/>
        <v>0.0351457994783216</v>
      </c>
      <c r="E26" s="8">
        <v>0</v>
      </c>
      <c r="F26" s="8">
        <f t="shared" si="2"/>
        <v>128.970674307654</v>
      </c>
      <c r="G26" s="8">
        <v>0</v>
      </c>
      <c r="H26" s="8">
        <f t="shared" si="3"/>
        <v>-128.970674307654</v>
      </c>
      <c r="I26" s="38">
        <f t="shared" si="0"/>
        <v>-386912.022922962</v>
      </c>
      <c r="J26" s="37">
        <v>-339268.938661174</v>
      </c>
      <c r="K26" s="2">
        <v>81327.590045866</v>
      </c>
    </row>
    <row r="27" ht="18" customHeight="1" spans="1:11">
      <c r="A27" s="7">
        <v>24</v>
      </c>
      <c r="B27" s="7" t="s">
        <v>43</v>
      </c>
      <c r="C27" s="8">
        <v>2272.62</v>
      </c>
      <c r="D27" s="9">
        <f t="shared" si="1"/>
        <v>0.0229114690118707</v>
      </c>
      <c r="E27" s="8">
        <v>50.78</v>
      </c>
      <c r="F27" s="8">
        <f t="shared" si="2"/>
        <v>84.0756975712706</v>
      </c>
      <c r="G27" s="8">
        <v>41.35</v>
      </c>
      <c r="H27" s="8">
        <f t="shared" si="3"/>
        <v>-42.7256975712706</v>
      </c>
      <c r="I27" s="38">
        <f t="shared" si="0"/>
        <v>-128177.092713812</v>
      </c>
      <c r="J27" s="37">
        <v>-68477.5015262476</v>
      </c>
      <c r="K27" s="2">
        <v>-16973.8936162935</v>
      </c>
    </row>
    <row r="28" ht="18" customHeight="1" spans="1:11">
      <c r="A28" s="7">
        <v>25</v>
      </c>
      <c r="B28" s="7" t="s">
        <v>44</v>
      </c>
      <c r="C28" s="8">
        <v>1355.35</v>
      </c>
      <c r="D28" s="9">
        <f t="shared" si="1"/>
        <v>0.0136639911314865</v>
      </c>
      <c r="E28" s="8">
        <v>4.83</v>
      </c>
      <c r="F28" s="8">
        <f t="shared" si="2"/>
        <v>50.1412452161917</v>
      </c>
      <c r="G28" s="8">
        <v>3.63</v>
      </c>
      <c r="H28" s="8">
        <f t="shared" si="3"/>
        <v>-46.5112452161917</v>
      </c>
      <c r="I28" s="38">
        <f t="shared" si="0"/>
        <v>-139533.735648575</v>
      </c>
      <c r="J28" s="37">
        <v>-128032.70855578</v>
      </c>
      <c r="K28" s="2">
        <v>35010.2181233966</v>
      </c>
    </row>
    <row r="29" ht="18" customHeight="1" spans="1:11">
      <c r="A29" s="7">
        <v>26</v>
      </c>
      <c r="B29" s="7" t="s">
        <v>45</v>
      </c>
      <c r="C29" s="8">
        <v>2580</v>
      </c>
      <c r="D29" s="9">
        <f t="shared" si="1"/>
        <v>0.0260103273097246</v>
      </c>
      <c r="E29" s="8">
        <v>5.55</v>
      </c>
      <c r="F29" s="8">
        <f t="shared" si="2"/>
        <v>95.4472369924924</v>
      </c>
      <c r="G29" s="8">
        <v>8.29</v>
      </c>
      <c r="H29" s="8">
        <f t="shared" si="3"/>
        <v>-87.1572369924924</v>
      </c>
      <c r="I29" s="38">
        <f t="shared" si="0"/>
        <v>-261471.710977477</v>
      </c>
      <c r="J29" s="37">
        <v>-156963.4375369</v>
      </c>
      <c r="K29" s="2">
        <v>-17351.036448085</v>
      </c>
    </row>
    <row r="30" ht="18" customHeight="1" spans="1:9">
      <c r="A30" s="15" t="s">
        <v>46</v>
      </c>
      <c r="B30" s="16"/>
      <c r="C30" s="17">
        <f>SUM(C4:C29)</f>
        <v>99191.37</v>
      </c>
      <c r="D30" s="18">
        <f t="shared" si="1"/>
        <v>1</v>
      </c>
      <c r="E30" s="30">
        <v>3669.59</v>
      </c>
      <c r="F30" s="30"/>
      <c r="G30" s="30">
        <v>3632.46</v>
      </c>
      <c r="H30" s="31">
        <v>-37.13</v>
      </c>
      <c r="I30" s="41" t="s">
        <v>47</v>
      </c>
    </row>
    <row r="31" ht="18" customHeight="1" spans="1:9">
      <c r="A31" s="19" t="s">
        <v>48</v>
      </c>
      <c r="B31" s="7" t="s">
        <v>49</v>
      </c>
      <c r="C31" s="8">
        <v>34.43</v>
      </c>
      <c r="D31" s="9"/>
      <c r="E31" s="8">
        <v>0</v>
      </c>
      <c r="F31" s="8"/>
      <c r="G31" s="8">
        <v>0</v>
      </c>
      <c r="H31" s="8"/>
      <c r="I31" s="38"/>
    </row>
    <row r="32" ht="18" customHeight="1" spans="1:9">
      <c r="A32" s="13"/>
      <c r="B32" s="20" t="s">
        <v>50</v>
      </c>
      <c r="C32" s="21">
        <v>2164.47</v>
      </c>
      <c r="D32" s="9"/>
      <c r="E32" s="32">
        <v>211.63</v>
      </c>
      <c r="F32" s="8"/>
      <c r="G32" s="8">
        <v>211.63</v>
      </c>
      <c r="H32" s="8"/>
      <c r="I32" s="8"/>
    </row>
    <row r="33" ht="18" customHeight="1" spans="1:9">
      <c r="A33" s="22" t="s">
        <v>51</v>
      </c>
      <c r="B33" s="23"/>
      <c r="C33" s="24"/>
      <c r="D33" s="9"/>
      <c r="E33" s="32">
        <v>3881.22</v>
      </c>
      <c r="F33" s="8"/>
      <c r="G33" s="8"/>
      <c r="H33" s="8"/>
      <c r="I33" s="8"/>
    </row>
    <row r="34" ht="20" customHeight="1" spans="1:9">
      <c r="A34" s="25" t="s">
        <v>52</v>
      </c>
      <c r="B34" s="25"/>
      <c r="C34" s="25"/>
      <c r="D34" s="25"/>
      <c r="E34" s="33"/>
      <c r="F34" s="25"/>
      <c r="G34" s="25"/>
      <c r="H34" s="25"/>
      <c r="I34" s="25"/>
    </row>
    <row r="35" ht="20" customHeight="1" spans="1:9">
      <c r="A35" s="26" t="s">
        <v>53</v>
      </c>
      <c r="B35" s="26"/>
      <c r="C35" s="26"/>
      <c r="D35" s="26"/>
      <c r="E35" s="26"/>
      <c r="F35" s="26"/>
      <c r="G35" s="26"/>
      <c r="H35" s="26"/>
      <c r="I35" s="26"/>
    </row>
    <row r="36" ht="20" customHeight="1" spans="1:9">
      <c r="A36" s="26" t="s">
        <v>54</v>
      </c>
      <c r="B36" s="26"/>
      <c r="C36" s="26"/>
      <c r="D36" s="26"/>
      <c r="F36" s="26"/>
      <c r="G36" s="26"/>
      <c r="H36" s="26"/>
      <c r="I36" s="26"/>
    </row>
    <row r="37" ht="20" customHeight="1" spans="1:9">
      <c r="A37" s="26" t="s">
        <v>55</v>
      </c>
      <c r="B37" s="26"/>
      <c r="C37" s="26"/>
      <c r="D37" s="26"/>
      <c r="F37" s="26"/>
      <c r="G37" s="26"/>
      <c r="H37" s="26"/>
      <c r="I37" s="26"/>
    </row>
    <row r="38" ht="34" customHeight="1" spans="1:9">
      <c r="A38" s="27"/>
      <c r="B38" s="26"/>
      <c r="C38" s="26"/>
      <c r="D38" s="26"/>
      <c r="F38" s="26"/>
      <c r="G38" s="26"/>
      <c r="H38" s="26"/>
      <c r="I38" s="26"/>
    </row>
  </sheetData>
  <mergeCells count="10">
    <mergeCell ref="A1:I1"/>
    <mergeCell ref="H2:I2"/>
    <mergeCell ref="A30:B30"/>
    <mergeCell ref="A33:B33"/>
    <mergeCell ref="A34:H34"/>
    <mergeCell ref="A35:I35"/>
    <mergeCell ref="A36:H36"/>
    <mergeCell ref="A37:H37"/>
    <mergeCell ref="A38:H38"/>
    <mergeCell ref="A31:A32"/>
  </mergeCells>
  <printOptions horizontalCentered="1"/>
  <pageMargins left="0.236111111111111" right="0.393055555555556" top="0.708333333333333" bottom="0.236111111111111" header="0.5" footer="0.5"/>
  <pageSetup paperSize="8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80" topLeftCell="A4" workbookViewId="0">
      <selection activeCell="F15" sqref="F15"/>
    </sheetView>
  </sheetViews>
  <sheetFormatPr defaultColWidth="9" defaultRowHeight="13.5"/>
  <cols>
    <col min="1" max="1" width="11.875" style="2" customWidth="1"/>
    <col min="2" max="2" width="17.0333333333333" style="2" customWidth="1"/>
    <col min="3" max="3" width="25" style="2" customWidth="1"/>
    <col min="4" max="4" width="38.0833333333333" style="2" hidden="1" customWidth="1"/>
    <col min="5" max="5" width="18.9666666666667" style="3" hidden="1" customWidth="1"/>
    <col min="6" max="6" width="29.1083333333333" style="2" customWidth="1"/>
    <col min="7" max="7" width="29.2583333333333" style="2" hidden="1" customWidth="1"/>
    <col min="8" max="8" width="23.9666666666667" style="2" customWidth="1"/>
    <col min="9" max="9" width="37.2" style="3" customWidth="1"/>
    <col min="10" max="10" width="19.7" style="2" hidden="1" customWidth="1"/>
    <col min="11" max="11" width="17.9333333333333" style="2" hidden="1" customWidth="1"/>
    <col min="12" max="16384" width="9" style="2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6" customHeight="1" spans="1:9">
      <c r="A2" s="4"/>
      <c r="B2" s="4"/>
      <c r="C2" s="4"/>
      <c r="D2" s="4"/>
      <c r="E2" s="4"/>
      <c r="F2" s="4"/>
      <c r="G2" s="4"/>
      <c r="H2" s="28"/>
      <c r="I2" s="36"/>
    </row>
    <row r="3" ht="60" customHeight="1" spans="1:11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37" t="s">
        <v>10</v>
      </c>
      <c r="K3" s="2" t="s">
        <v>11</v>
      </c>
    </row>
    <row r="4" ht="18" customHeight="1" spans="1:11">
      <c r="A4" s="7">
        <v>1</v>
      </c>
      <c r="B4" s="7" t="s">
        <v>12</v>
      </c>
      <c r="C4" s="8">
        <v>1472.67</v>
      </c>
      <c r="D4" s="9">
        <f t="shared" ref="D4:D30" si="0">C4/99191.37</f>
        <v>0.0148467553175241</v>
      </c>
      <c r="E4" s="8">
        <v>15.93</v>
      </c>
      <c r="F4" s="8">
        <f t="shared" ref="F4:F29" si="1">D4*3669.59</f>
        <v>54.4815048456333</v>
      </c>
      <c r="G4" s="8">
        <v>15.19</v>
      </c>
      <c r="H4" s="8">
        <f t="shared" ref="H4:H29" si="2">G4-F4</f>
        <v>-39.2915048456333</v>
      </c>
      <c r="I4" s="38">
        <f t="shared" ref="I4:I29" si="3">H4*3000</f>
        <v>-117874.5145369</v>
      </c>
      <c r="J4" s="37">
        <v>-71538.9705679148</v>
      </c>
      <c r="K4" s="2" t="s">
        <v>13</v>
      </c>
    </row>
    <row r="5" ht="18" customHeight="1" spans="1:11">
      <c r="A5" s="7">
        <v>2</v>
      </c>
      <c r="B5" s="7" t="s">
        <v>14</v>
      </c>
      <c r="C5" s="8">
        <v>726.67</v>
      </c>
      <c r="D5" s="9">
        <f t="shared" si="0"/>
        <v>0.00732593974657271</v>
      </c>
      <c r="E5" s="8">
        <v>0</v>
      </c>
      <c r="F5" s="8">
        <f t="shared" si="1"/>
        <v>26.8831952346258</v>
      </c>
      <c r="G5" s="8">
        <v>0</v>
      </c>
      <c r="H5" s="8">
        <f t="shared" si="2"/>
        <v>-26.8831952346258</v>
      </c>
      <c r="I5" s="38">
        <f t="shared" si="3"/>
        <v>-80649.5857038773</v>
      </c>
      <c r="J5" s="37">
        <v>-52605.1240217568</v>
      </c>
      <c r="K5" s="2" t="s">
        <v>15</v>
      </c>
    </row>
    <row r="6" ht="18" customHeight="1" spans="1:11">
      <c r="A6" s="7">
        <v>3</v>
      </c>
      <c r="B6" s="7" t="s">
        <v>16</v>
      </c>
      <c r="C6" s="8">
        <v>1151.58</v>
      </c>
      <c r="D6" s="9">
        <f t="shared" si="0"/>
        <v>0.0116096793501289</v>
      </c>
      <c r="E6" s="8">
        <v>0</v>
      </c>
      <c r="F6" s="8">
        <f t="shared" si="1"/>
        <v>42.6027632464397</v>
      </c>
      <c r="G6" s="8">
        <v>0</v>
      </c>
      <c r="H6" s="8">
        <f t="shared" si="2"/>
        <v>-42.6027632464397</v>
      </c>
      <c r="I6" s="38">
        <f t="shared" si="3"/>
        <v>-127808.289739319</v>
      </c>
      <c r="J6" s="37">
        <v>-82189.7442435966</v>
      </c>
      <c r="K6" s="2" t="s">
        <v>17</v>
      </c>
    </row>
    <row r="7" ht="18" customHeight="1" spans="1:11">
      <c r="A7" s="7">
        <v>4</v>
      </c>
      <c r="B7" s="7" t="s">
        <v>18</v>
      </c>
      <c r="C7" s="8">
        <v>4850.43</v>
      </c>
      <c r="D7" s="9">
        <f t="shared" si="0"/>
        <v>0.0488997177879487</v>
      </c>
      <c r="E7" s="8">
        <v>130.65</v>
      </c>
      <c r="F7" s="8">
        <f t="shared" si="1"/>
        <v>179.441915397479</v>
      </c>
      <c r="G7" s="8">
        <v>130.61</v>
      </c>
      <c r="H7" s="8">
        <f t="shared" si="2"/>
        <v>-48.8319153974786</v>
      </c>
      <c r="I7" s="38">
        <f t="shared" si="3"/>
        <v>-146495.746192436</v>
      </c>
      <c r="J7" s="37">
        <v>-116078.405290992</v>
      </c>
      <c r="K7" s="2" t="s">
        <v>19</v>
      </c>
    </row>
    <row r="8" ht="18" customHeight="1" spans="1:11">
      <c r="A8" s="10">
        <v>5</v>
      </c>
      <c r="B8" s="10" t="s">
        <v>20</v>
      </c>
      <c r="C8" s="11">
        <v>649.25</v>
      </c>
      <c r="D8" s="12">
        <f t="shared" si="0"/>
        <v>0.00654542829683671</v>
      </c>
      <c r="E8" s="11">
        <v>66.87</v>
      </c>
      <c r="F8" s="11">
        <f t="shared" si="1"/>
        <v>24.019038223789</v>
      </c>
      <c r="G8" s="11">
        <v>66.8</v>
      </c>
      <c r="H8" s="11">
        <f t="shared" si="2"/>
        <v>42.780961776211</v>
      </c>
      <c r="I8" s="39">
        <f t="shared" si="3"/>
        <v>128342.885328633</v>
      </c>
      <c r="J8" s="37">
        <v>86877.8840346956</v>
      </c>
      <c r="K8" s="2" t="s">
        <v>21</v>
      </c>
    </row>
    <row r="9" ht="18" customHeight="1" spans="1:11">
      <c r="A9" s="7">
        <v>6</v>
      </c>
      <c r="B9" s="7" t="s">
        <v>22</v>
      </c>
      <c r="C9" s="8">
        <v>2864.9</v>
      </c>
      <c r="D9" s="9">
        <f t="shared" si="0"/>
        <v>0.0288825529882287</v>
      </c>
      <c r="E9" s="8">
        <v>66.53</v>
      </c>
      <c r="F9" s="8">
        <f t="shared" si="1"/>
        <v>105.987127620074</v>
      </c>
      <c r="G9" s="8">
        <v>56.64</v>
      </c>
      <c r="H9" s="8">
        <f t="shared" si="2"/>
        <v>-49.3471276200742</v>
      </c>
      <c r="I9" s="38">
        <f t="shared" si="3"/>
        <v>-148041.382860223</v>
      </c>
      <c r="J9" s="37">
        <v>-92392.574798698</v>
      </c>
      <c r="K9" s="2" t="s">
        <v>23</v>
      </c>
    </row>
    <row r="10" ht="18" customHeight="1" spans="1:11">
      <c r="A10" s="7">
        <v>7</v>
      </c>
      <c r="B10" s="7" t="s">
        <v>24</v>
      </c>
      <c r="C10" s="8">
        <v>4523.61</v>
      </c>
      <c r="D10" s="9">
        <f t="shared" si="0"/>
        <v>0.0456048746982726</v>
      </c>
      <c r="E10" s="8">
        <v>0</v>
      </c>
      <c r="F10" s="8">
        <f t="shared" si="1"/>
        <v>167.351192144034</v>
      </c>
      <c r="G10" s="8">
        <v>0</v>
      </c>
      <c r="H10" s="8">
        <f t="shared" si="2"/>
        <v>-167.351192144034</v>
      </c>
      <c r="I10" s="38">
        <f t="shared" si="3"/>
        <v>-502053.576432103</v>
      </c>
      <c r="J10" s="37">
        <v>-330482.979461606</v>
      </c>
      <c r="K10" s="2" t="s">
        <v>25</v>
      </c>
    </row>
    <row r="11" ht="18" customHeight="1" spans="1:11">
      <c r="A11" s="7">
        <v>8</v>
      </c>
      <c r="B11" s="13" t="s">
        <v>26</v>
      </c>
      <c r="C11" s="14">
        <v>1940.36</v>
      </c>
      <c r="D11" s="9">
        <f t="shared" si="0"/>
        <v>0.0195617824413555</v>
      </c>
      <c r="E11" s="14">
        <v>0</v>
      </c>
      <c r="F11" s="8">
        <f t="shared" si="1"/>
        <v>71.7837212289738</v>
      </c>
      <c r="G11" s="8">
        <v>0</v>
      </c>
      <c r="H11" s="8">
        <f t="shared" si="2"/>
        <v>-71.7837212289738</v>
      </c>
      <c r="I11" s="38">
        <f t="shared" si="3"/>
        <v>-215351.163686922</v>
      </c>
      <c r="J11" s="37">
        <v>-149075.50918889</v>
      </c>
      <c r="K11" s="2" t="s">
        <v>27</v>
      </c>
    </row>
    <row r="12" ht="18" customHeight="1" spans="1:11">
      <c r="A12" s="7">
        <v>9</v>
      </c>
      <c r="B12" s="7" t="s">
        <v>28</v>
      </c>
      <c r="C12" s="8">
        <v>8737.6</v>
      </c>
      <c r="D12" s="9">
        <f t="shared" si="0"/>
        <v>0.0880883084889341</v>
      </c>
      <c r="E12" s="8">
        <v>230.79</v>
      </c>
      <c r="F12" s="8">
        <f t="shared" si="1"/>
        <v>323.247975947908</v>
      </c>
      <c r="G12" s="8">
        <v>222.52</v>
      </c>
      <c r="H12" s="8">
        <f t="shared" si="2"/>
        <v>-100.727975947908</v>
      </c>
      <c r="I12" s="38">
        <f t="shared" si="3"/>
        <v>-302183.927843723</v>
      </c>
      <c r="J12" s="37">
        <v>-163311.615636816</v>
      </c>
      <c r="K12" s="2">
        <v>-38144.336258999</v>
      </c>
    </row>
    <row r="13" ht="18" customHeight="1" spans="1:11">
      <c r="A13" s="7">
        <v>10</v>
      </c>
      <c r="B13" s="7" t="s">
        <v>29</v>
      </c>
      <c r="C13" s="8">
        <v>2039.51</v>
      </c>
      <c r="D13" s="9">
        <f t="shared" si="0"/>
        <v>0.0205613653687816</v>
      </c>
      <c r="E13" s="8">
        <v>64.7</v>
      </c>
      <c r="F13" s="8">
        <f t="shared" si="1"/>
        <v>75.4517807436272</v>
      </c>
      <c r="G13" s="8">
        <v>66.13</v>
      </c>
      <c r="H13" s="8">
        <f t="shared" si="2"/>
        <v>-9.3217807436272</v>
      </c>
      <c r="I13" s="38">
        <f t="shared" si="3"/>
        <v>-27965.3422308816</v>
      </c>
      <c r="J13" s="37">
        <v>-5945.99618124042</v>
      </c>
      <c r="K13" s="2">
        <v>-12697.565306014</v>
      </c>
    </row>
    <row r="14" s="1" customFormat="1" ht="18" customHeight="1" spans="1:11">
      <c r="A14" s="7">
        <v>11</v>
      </c>
      <c r="B14" s="7" t="s">
        <v>30</v>
      </c>
      <c r="C14" s="8">
        <v>3249.04</v>
      </c>
      <c r="D14" s="9">
        <f t="shared" si="0"/>
        <v>0.032755268931158</v>
      </c>
      <c r="E14" s="8">
        <v>55.32</v>
      </c>
      <c r="F14" s="8">
        <f t="shared" si="1"/>
        <v>120.198407317088</v>
      </c>
      <c r="G14" s="8">
        <v>65.66</v>
      </c>
      <c r="H14" s="8">
        <f t="shared" si="2"/>
        <v>-54.5384073170882</v>
      </c>
      <c r="I14" s="38">
        <f t="shared" si="3"/>
        <v>-163615.221951265</v>
      </c>
      <c r="J14" s="40">
        <v>-132618.3273079</v>
      </c>
      <c r="K14" s="2">
        <v>23541.512673724</v>
      </c>
    </row>
    <row r="15" ht="18" customHeight="1" spans="1:11">
      <c r="A15" s="10">
        <v>12</v>
      </c>
      <c r="B15" s="10" t="s">
        <v>31</v>
      </c>
      <c r="C15" s="11">
        <v>3445.63</v>
      </c>
      <c r="D15" s="12">
        <f t="shared" si="0"/>
        <v>0.0347371953830258</v>
      </c>
      <c r="E15" s="11">
        <v>154.68</v>
      </c>
      <c r="F15" s="11">
        <f t="shared" si="1"/>
        <v>127.471264805598</v>
      </c>
      <c r="G15" s="11">
        <v>152.45</v>
      </c>
      <c r="H15" s="11">
        <f t="shared" si="2"/>
        <v>24.9787351944025</v>
      </c>
      <c r="I15" s="39">
        <f t="shared" si="3"/>
        <v>74936.2055832074</v>
      </c>
      <c r="J15" s="37">
        <v>62771.62333193</v>
      </c>
      <c r="K15" s="2">
        <v>-6503.0923834792</v>
      </c>
    </row>
    <row r="16" ht="18" customHeight="1" spans="1:11">
      <c r="A16" s="10">
        <v>13</v>
      </c>
      <c r="B16" s="10" t="s">
        <v>32</v>
      </c>
      <c r="C16" s="11">
        <v>4624.89</v>
      </c>
      <c r="D16" s="12">
        <f t="shared" si="0"/>
        <v>0.0466259312680125</v>
      </c>
      <c r="E16" s="29">
        <v>387.12</v>
      </c>
      <c r="F16" s="11">
        <f t="shared" si="1"/>
        <v>171.098051121786</v>
      </c>
      <c r="G16" s="11">
        <v>378.08</v>
      </c>
      <c r="H16" s="11">
        <f t="shared" si="2"/>
        <v>206.981948878214</v>
      </c>
      <c r="I16" s="39">
        <f t="shared" si="3"/>
        <v>620945.846634642</v>
      </c>
      <c r="J16" s="37">
        <v>455233.875056699</v>
      </c>
      <c r="K16" s="2">
        <v>-32798.9688426889</v>
      </c>
    </row>
    <row r="17" ht="18" customHeight="1" spans="1:11">
      <c r="A17" s="7">
        <v>14</v>
      </c>
      <c r="B17" s="7" t="s">
        <v>33</v>
      </c>
      <c r="C17" s="8">
        <v>9657.84</v>
      </c>
      <c r="D17" s="9">
        <f t="shared" si="0"/>
        <v>0.097365728490291</v>
      </c>
      <c r="E17" s="8">
        <v>361.55</v>
      </c>
      <c r="F17" s="8">
        <f t="shared" si="1"/>
        <v>357.292303610687</v>
      </c>
      <c r="G17" s="8">
        <v>347.17</v>
      </c>
      <c r="H17" s="8">
        <f t="shared" si="2"/>
        <v>-10.1223036106871</v>
      </c>
      <c r="I17" s="38">
        <f t="shared" si="3"/>
        <v>-30366.9108320613</v>
      </c>
      <c r="J17" s="37">
        <v>-44215.290112678</v>
      </c>
      <c r="K17" s="2">
        <v>23970.6828913038</v>
      </c>
    </row>
    <row r="18" ht="18" customHeight="1" spans="1:11">
      <c r="A18" s="7">
        <v>15</v>
      </c>
      <c r="B18" s="7" t="s">
        <v>34</v>
      </c>
      <c r="C18" s="8">
        <v>1907.4</v>
      </c>
      <c r="D18" s="9">
        <f t="shared" si="0"/>
        <v>0.0192294954692127</v>
      </c>
      <c r="E18" s="8">
        <v>0.53</v>
      </c>
      <c r="F18" s="8">
        <f t="shared" si="1"/>
        <v>70.5643642788682</v>
      </c>
      <c r="G18" s="8">
        <v>1.6</v>
      </c>
      <c r="H18" s="8">
        <f t="shared" si="2"/>
        <v>-68.9643642788682</v>
      </c>
      <c r="I18" s="38">
        <f t="shared" si="3"/>
        <v>-206893.092836605</v>
      </c>
      <c r="J18" s="37">
        <v>-152651.668697476</v>
      </c>
      <c r="K18" s="2">
        <v>14722.94013974</v>
      </c>
    </row>
    <row r="19" ht="18" customHeight="1" spans="1:11">
      <c r="A19" s="10">
        <v>16</v>
      </c>
      <c r="B19" s="10" t="s">
        <v>35</v>
      </c>
      <c r="C19" s="11">
        <v>4334.09</v>
      </c>
      <c r="D19" s="12">
        <f t="shared" si="0"/>
        <v>0.0436942246084513</v>
      </c>
      <c r="E19" s="11">
        <v>175.52</v>
      </c>
      <c r="F19" s="11">
        <f t="shared" si="1"/>
        <v>160.339889680927</v>
      </c>
      <c r="G19" s="11">
        <v>193.03</v>
      </c>
      <c r="H19" s="11">
        <f t="shared" si="2"/>
        <v>32.6901103190731</v>
      </c>
      <c r="I19" s="39">
        <f t="shared" si="3"/>
        <v>98070.3309572193</v>
      </c>
      <c r="J19" s="37">
        <v>112304.555914293</v>
      </c>
      <c r="K19" s="2">
        <v>-38985.9598670183</v>
      </c>
    </row>
    <row r="20" ht="18" customHeight="1" spans="1:11">
      <c r="A20" s="7">
        <v>17</v>
      </c>
      <c r="B20" s="7" t="s">
        <v>36</v>
      </c>
      <c r="C20" s="8">
        <v>2999.9</v>
      </c>
      <c r="D20" s="9">
        <f t="shared" si="0"/>
        <v>0.0302435584869934</v>
      </c>
      <c r="E20" s="8">
        <v>77.67</v>
      </c>
      <c r="F20" s="8">
        <f t="shared" si="1"/>
        <v>110.981459788286</v>
      </c>
      <c r="G20" s="8">
        <v>79.98</v>
      </c>
      <c r="H20" s="8">
        <f t="shared" si="2"/>
        <v>-31.001459788286</v>
      </c>
      <c r="I20" s="38">
        <f t="shared" si="3"/>
        <v>-93004.3793648581</v>
      </c>
      <c r="J20" s="37">
        <v>-34225.3710603338</v>
      </c>
      <c r="K20" s="2">
        <v>-27777.5485162383</v>
      </c>
    </row>
    <row r="21" ht="18" customHeight="1" spans="1:11">
      <c r="A21" s="7">
        <v>18</v>
      </c>
      <c r="B21" s="7" t="s">
        <v>37</v>
      </c>
      <c r="C21" s="8">
        <v>1449</v>
      </c>
      <c r="D21" s="9">
        <f t="shared" si="0"/>
        <v>0.0146081256867407</v>
      </c>
      <c r="E21" s="8">
        <v>13.73</v>
      </c>
      <c r="F21" s="8">
        <f t="shared" si="1"/>
        <v>53.6058319388068</v>
      </c>
      <c r="G21" s="8">
        <v>13.73</v>
      </c>
      <c r="H21" s="8">
        <f t="shared" si="2"/>
        <v>-39.8758319388068</v>
      </c>
      <c r="I21" s="38">
        <f t="shared" si="3"/>
        <v>-119627.49581642</v>
      </c>
      <c r="J21" s="37">
        <v>-72495.2672001206</v>
      </c>
      <c r="K21" s="2">
        <v>-7256.396677493</v>
      </c>
    </row>
    <row r="22" ht="18" customHeight="1" spans="1:11">
      <c r="A22" s="10">
        <v>19</v>
      </c>
      <c r="B22" s="10" t="s">
        <v>38</v>
      </c>
      <c r="C22" s="11">
        <v>10198.75</v>
      </c>
      <c r="D22" s="12">
        <f t="shared" si="0"/>
        <v>0.102818924670564</v>
      </c>
      <c r="E22" s="11">
        <v>514.74</v>
      </c>
      <c r="F22" s="11">
        <f t="shared" si="1"/>
        <v>377.303297781853</v>
      </c>
      <c r="G22" s="11">
        <v>509.11</v>
      </c>
      <c r="H22" s="11">
        <f t="shared" si="2"/>
        <v>131.806702218147</v>
      </c>
      <c r="I22" s="39">
        <f t="shared" si="3"/>
        <v>395420.10665444</v>
      </c>
      <c r="J22" s="37">
        <v>301395.169041362</v>
      </c>
      <c r="K22" s="2">
        <v>-19101.601940277</v>
      </c>
    </row>
    <row r="23" ht="18" customHeight="1" spans="1:11">
      <c r="A23" s="10">
        <v>20</v>
      </c>
      <c r="B23" s="10" t="s">
        <v>39</v>
      </c>
      <c r="C23" s="11">
        <v>10135.87</v>
      </c>
      <c r="D23" s="12">
        <f t="shared" si="0"/>
        <v>0.102184998553806</v>
      </c>
      <c r="E23" s="11">
        <f>747.35-8.47</f>
        <v>738.88</v>
      </c>
      <c r="F23" s="11">
        <f t="shared" si="1"/>
        <v>374.97704884306</v>
      </c>
      <c r="G23" s="11">
        <v>728.79</v>
      </c>
      <c r="H23" s="11">
        <f t="shared" si="2"/>
        <v>353.81295115694</v>
      </c>
      <c r="I23" s="39">
        <f t="shared" si="3"/>
        <v>1061438.85347082</v>
      </c>
      <c r="J23" s="37">
        <v>742956.466767865</v>
      </c>
      <c r="K23" s="2">
        <v>-16765.573612049</v>
      </c>
    </row>
    <row r="24" ht="18" customHeight="1" spans="1:11">
      <c r="A24" s="7">
        <v>21</v>
      </c>
      <c r="B24" s="7" t="s">
        <v>40</v>
      </c>
      <c r="C24" s="8">
        <v>1383.23</v>
      </c>
      <c r="D24" s="9">
        <f t="shared" si="0"/>
        <v>0.013945063970787</v>
      </c>
      <c r="E24" s="8">
        <v>18.9</v>
      </c>
      <c r="F24" s="8">
        <f t="shared" si="1"/>
        <v>51.1726672965602</v>
      </c>
      <c r="G24" s="8">
        <v>14.3</v>
      </c>
      <c r="H24" s="8">
        <f t="shared" si="2"/>
        <v>-36.8726672965602</v>
      </c>
      <c r="I24" s="38">
        <f t="shared" si="3"/>
        <v>-110618.001889681</v>
      </c>
      <c r="J24" s="37">
        <v>-90346.9523534362</v>
      </c>
      <c r="K24" s="2">
        <v>16601.6177603158</v>
      </c>
    </row>
    <row r="25" ht="18" customHeight="1" spans="1:11">
      <c r="A25" s="10">
        <v>22</v>
      </c>
      <c r="B25" s="10" t="s">
        <v>41</v>
      </c>
      <c r="C25" s="11">
        <v>7155.02</v>
      </c>
      <c r="D25" s="12">
        <f t="shared" si="0"/>
        <v>0.0721334930649713</v>
      </c>
      <c r="E25" s="11">
        <v>534.32</v>
      </c>
      <c r="F25" s="11">
        <f t="shared" si="1"/>
        <v>264.700344816288</v>
      </c>
      <c r="G25" s="11">
        <v>537.4</v>
      </c>
      <c r="H25" s="11">
        <f t="shared" si="2"/>
        <v>272.699655183712</v>
      </c>
      <c r="I25" s="39">
        <f t="shared" si="3"/>
        <v>818098.965551136</v>
      </c>
      <c r="J25" s="37">
        <v>521376.808256711</v>
      </c>
      <c r="K25" s="2">
        <v>37127.729464049</v>
      </c>
    </row>
    <row r="26" ht="18" customHeight="1" spans="1:11">
      <c r="A26" s="7">
        <v>23</v>
      </c>
      <c r="B26" s="7" t="s">
        <v>42</v>
      </c>
      <c r="C26" s="8">
        <v>3486.16</v>
      </c>
      <c r="D26" s="9">
        <f t="shared" si="0"/>
        <v>0.0351457994783216</v>
      </c>
      <c r="E26" s="8">
        <v>0</v>
      </c>
      <c r="F26" s="8">
        <f t="shared" si="1"/>
        <v>128.970674307654</v>
      </c>
      <c r="G26" s="8">
        <v>0</v>
      </c>
      <c r="H26" s="8">
        <f t="shared" si="2"/>
        <v>-128.970674307654</v>
      </c>
      <c r="I26" s="38">
        <f t="shared" si="3"/>
        <v>-386912.022922962</v>
      </c>
      <c r="J26" s="37">
        <v>-339268.938661174</v>
      </c>
      <c r="K26" s="2">
        <v>81327.590045866</v>
      </c>
    </row>
    <row r="27" ht="18" customHeight="1" spans="1:11">
      <c r="A27" s="7">
        <v>24</v>
      </c>
      <c r="B27" s="7" t="s">
        <v>43</v>
      </c>
      <c r="C27" s="8">
        <v>2272.62</v>
      </c>
      <c r="D27" s="9">
        <f t="shared" si="0"/>
        <v>0.0229114690118707</v>
      </c>
      <c r="E27" s="8">
        <v>50.78</v>
      </c>
      <c r="F27" s="8">
        <f t="shared" si="1"/>
        <v>84.0756975712706</v>
      </c>
      <c r="G27" s="8">
        <v>41.35</v>
      </c>
      <c r="H27" s="8">
        <f t="shared" si="2"/>
        <v>-42.7256975712706</v>
      </c>
      <c r="I27" s="38">
        <f t="shared" si="3"/>
        <v>-128177.092713812</v>
      </c>
      <c r="J27" s="37">
        <v>-68477.5015262476</v>
      </c>
      <c r="K27" s="2">
        <v>-16973.8936162935</v>
      </c>
    </row>
    <row r="28" ht="18" customHeight="1" spans="1:11">
      <c r="A28" s="7">
        <v>25</v>
      </c>
      <c r="B28" s="7" t="s">
        <v>44</v>
      </c>
      <c r="C28" s="8">
        <v>1355.35</v>
      </c>
      <c r="D28" s="9">
        <f t="shared" si="0"/>
        <v>0.0136639911314865</v>
      </c>
      <c r="E28" s="8">
        <v>4.83</v>
      </c>
      <c r="F28" s="8">
        <f t="shared" si="1"/>
        <v>50.1412452161917</v>
      </c>
      <c r="G28" s="8">
        <v>3.63</v>
      </c>
      <c r="H28" s="8">
        <f t="shared" si="2"/>
        <v>-46.5112452161917</v>
      </c>
      <c r="I28" s="38">
        <f t="shared" si="3"/>
        <v>-139533.735648575</v>
      </c>
      <c r="J28" s="37">
        <v>-128032.70855578</v>
      </c>
      <c r="K28" s="2">
        <v>35010.2181233966</v>
      </c>
    </row>
    <row r="29" ht="18" customHeight="1" spans="1:11">
      <c r="A29" s="7">
        <v>26</v>
      </c>
      <c r="B29" s="7" t="s">
        <v>45</v>
      </c>
      <c r="C29" s="8">
        <v>2580</v>
      </c>
      <c r="D29" s="9">
        <f t="shared" si="0"/>
        <v>0.0260103273097246</v>
      </c>
      <c r="E29" s="8">
        <v>5.55</v>
      </c>
      <c r="F29" s="8">
        <f t="shared" si="1"/>
        <v>95.4472369924924</v>
      </c>
      <c r="G29" s="8">
        <v>8.29</v>
      </c>
      <c r="H29" s="8">
        <f t="shared" si="2"/>
        <v>-87.1572369924924</v>
      </c>
      <c r="I29" s="38">
        <f t="shared" si="3"/>
        <v>-261471.710977477</v>
      </c>
      <c r="J29" s="37">
        <v>-156963.4375369</v>
      </c>
      <c r="K29" s="2">
        <v>-17351.036448085</v>
      </c>
    </row>
    <row r="30" ht="18" customHeight="1" spans="1:9">
      <c r="A30" s="15" t="s">
        <v>46</v>
      </c>
      <c r="B30" s="16"/>
      <c r="C30" s="17">
        <f>SUM(C4:C29)</f>
        <v>99191.37</v>
      </c>
      <c r="D30" s="18">
        <f t="shared" si="0"/>
        <v>1</v>
      </c>
      <c r="E30" s="30">
        <v>3669.59</v>
      </c>
      <c r="F30" s="30"/>
      <c r="G30" s="30">
        <v>3632.46</v>
      </c>
      <c r="H30" s="31">
        <v>-37.13</v>
      </c>
      <c r="I30" s="41" t="s">
        <v>47</v>
      </c>
    </row>
    <row r="31" ht="18" customHeight="1" spans="1:9">
      <c r="A31" s="19" t="s">
        <v>48</v>
      </c>
      <c r="B31" s="7" t="s">
        <v>49</v>
      </c>
      <c r="C31" s="8">
        <v>34.43</v>
      </c>
      <c r="D31" s="9"/>
      <c r="E31" s="8">
        <v>0</v>
      </c>
      <c r="F31" s="8"/>
      <c r="G31" s="8">
        <v>0</v>
      </c>
      <c r="H31" s="8"/>
      <c r="I31" s="38"/>
    </row>
    <row r="32" ht="18" customHeight="1" spans="1:9">
      <c r="A32" s="13"/>
      <c r="B32" s="20" t="s">
        <v>50</v>
      </c>
      <c r="C32" s="21">
        <v>2164.47</v>
      </c>
      <c r="D32" s="9"/>
      <c r="E32" s="32">
        <v>211.63</v>
      </c>
      <c r="F32" s="8"/>
      <c r="G32" s="8">
        <v>211.63</v>
      </c>
      <c r="H32" s="8"/>
      <c r="I32" s="8"/>
    </row>
    <row r="33" ht="18" customHeight="1" spans="1:9">
      <c r="A33" s="22" t="s">
        <v>51</v>
      </c>
      <c r="B33" s="23"/>
      <c r="C33" s="24"/>
      <c r="D33" s="9"/>
      <c r="E33" s="32">
        <v>3881.22</v>
      </c>
      <c r="F33" s="8"/>
      <c r="G33" s="8"/>
      <c r="H33" s="8"/>
      <c r="I33" s="8"/>
    </row>
    <row r="34" ht="20" customHeight="1" spans="1:9">
      <c r="A34" s="25" t="s">
        <v>52</v>
      </c>
      <c r="B34" s="25"/>
      <c r="C34" s="25"/>
      <c r="D34" s="25"/>
      <c r="E34" s="33"/>
      <c r="F34" s="25"/>
      <c r="G34" s="25"/>
      <c r="H34" s="25"/>
      <c r="I34" s="25"/>
    </row>
    <row r="35" ht="20" customHeight="1" spans="1:9">
      <c r="A35" s="26" t="s">
        <v>53</v>
      </c>
      <c r="B35" s="26"/>
      <c r="C35" s="26"/>
      <c r="D35" s="26"/>
      <c r="E35" s="26"/>
      <c r="F35" s="26"/>
      <c r="G35" s="26"/>
      <c r="H35" s="26"/>
      <c r="I35" s="26"/>
    </row>
    <row r="36" ht="20" customHeight="1" spans="1:9">
      <c r="A36" s="26" t="s">
        <v>54</v>
      </c>
      <c r="B36" s="26"/>
      <c r="C36" s="26"/>
      <c r="D36" s="26"/>
      <c r="E36" s="34"/>
      <c r="F36" s="26"/>
      <c r="G36" s="26"/>
      <c r="H36" s="26"/>
      <c r="I36" s="26"/>
    </row>
    <row r="37" ht="20" customHeight="1" spans="1:9">
      <c r="A37" s="26" t="s">
        <v>55</v>
      </c>
      <c r="B37" s="26"/>
      <c r="C37" s="26"/>
      <c r="D37" s="26"/>
      <c r="E37" s="34"/>
      <c r="F37" s="26"/>
      <c r="G37" s="26"/>
      <c r="H37" s="26"/>
      <c r="I37" s="26"/>
    </row>
    <row r="38" ht="34" customHeight="1" spans="1:9">
      <c r="A38" s="27"/>
      <c r="B38" s="26"/>
      <c r="C38" s="26"/>
      <c r="D38" s="26"/>
      <c r="E38" s="35"/>
      <c r="F38" s="26"/>
      <c r="G38" s="26"/>
      <c r="H38" s="26"/>
      <c r="I38" s="26"/>
    </row>
  </sheetData>
  <mergeCells count="10">
    <mergeCell ref="A1:I1"/>
    <mergeCell ref="H2:I2"/>
    <mergeCell ref="A30:B30"/>
    <mergeCell ref="A33:B33"/>
    <mergeCell ref="A34:H34"/>
    <mergeCell ref="A35:I35"/>
    <mergeCell ref="A36:H36"/>
    <mergeCell ref="A37:H37"/>
    <mergeCell ref="A38:H38"/>
    <mergeCell ref="A31:A32"/>
  </mergeCells>
  <printOptions horizontalCentered="1"/>
  <pageMargins left="0.236111111111111" right="0.393055555555556" top="0.708333333333333" bottom="0.236111111111111" header="0.5" footer="0.5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2022-12-02T22:43:00Z</dcterms:created>
  <dcterms:modified xsi:type="dcterms:W3CDTF">2025-07-24T10:46:45Z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2139E95E25D6577844D00068BBC9EE5B_43</vt:lpwstr>
  </property>
</Properties>
</file>